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kerri\OneDrive - Imperial College London\Paper Drafts\Diazo paper\Paper Data\"/>
    </mc:Choice>
  </mc:AlternateContent>
  <xr:revisionPtr revIDLastSave="0" documentId="13_ncr:1_{5C26ED85-676B-4A38-9317-3D872D1B738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Yoshida Correlation Data Exc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1" l="1"/>
  <c r="I23" i="1" s="1"/>
  <c r="K23" i="1"/>
  <c r="L23" i="1" l="1"/>
  <c r="J23" i="1"/>
  <c r="H12" i="1"/>
  <c r="H18" i="1"/>
  <c r="H13" i="1"/>
  <c r="H17" i="1"/>
  <c r="H19" i="1"/>
  <c r="H20" i="1"/>
  <c r="H21" i="1"/>
  <c r="H15" i="1"/>
  <c r="H16" i="1"/>
  <c r="H24" i="1"/>
  <c r="H27" i="1"/>
  <c r="H22" i="1"/>
  <c r="H26" i="1"/>
  <c r="H29" i="1"/>
  <c r="H30" i="1"/>
  <c r="H31" i="1"/>
  <c r="H25" i="1"/>
  <c r="H28" i="1"/>
  <c r="H36" i="1"/>
  <c r="H39" i="1"/>
  <c r="H40" i="1"/>
  <c r="H41" i="1"/>
  <c r="H42" i="1"/>
  <c r="H43" i="1"/>
  <c r="H44" i="1"/>
  <c r="H45" i="1"/>
  <c r="H46" i="1"/>
  <c r="H47" i="1"/>
  <c r="H48" i="1"/>
  <c r="H49" i="1"/>
  <c r="H37" i="1"/>
  <c r="H35" i="1"/>
  <c r="H33" i="1"/>
  <c r="H32" i="1"/>
  <c r="H34" i="1"/>
  <c r="H38" i="1"/>
  <c r="H9" i="1"/>
  <c r="H50" i="1"/>
  <c r="H3" i="1"/>
  <c r="H4" i="1"/>
  <c r="H5" i="1"/>
  <c r="H6" i="1"/>
  <c r="H14" i="1"/>
  <c r="H7" i="1"/>
  <c r="H8" i="1"/>
  <c r="H10" i="1"/>
  <c r="H11" i="1"/>
  <c r="H2" i="1"/>
  <c r="J3" i="1" l="1"/>
  <c r="K3" i="1"/>
  <c r="L3" i="1"/>
  <c r="J4" i="1"/>
  <c r="K4" i="1"/>
  <c r="L4" i="1"/>
  <c r="J5" i="1"/>
  <c r="K5" i="1"/>
  <c r="L5" i="1"/>
  <c r="J6" i="1"/>
  <c r="K6" i="1"/>
  <c r="L6" i="1"/>
  <c r="J14" i="1"/>
  <c r="K14" i="1"/>
  <c r="L14" i="1"/>
  <c r="J7" i="1"/>
  <c r="K7" i="1"/>
  <c r="L7" i="1"/>
  <c r="J8" i="1"/>
  <c r="K8" i="1"/>
  <c r="L8" i="1"/>
  <c r="J10" i="1"/>
  <c r="K10" i="1"/>
  <c r="L10" i="1"/>
  <c r="J11" i="1"/>
  <c r="K11" i="1"/>
  <c r="L11" i="1"/>
  <c r="J12" i="1"/>
  <c r="K12" i="1"/>
  <c r="L12" i="1"/>
  <c r="J18" i="1"/>
  <c r="K18" i="1"/>
  <c r="L18" i="1"/>
  <c r="J13" i="1"/>
  <c r="K13" i="1"/>
  <c r="L13" i="1"/>
  <c r="J17" i="1"/>
  <c r="K17" i="1"/>
  <c r="L17" i="1"/>
  <c r="J19" i="1"/>
  <c r="K19" i="1"/>
  <c r="L19" i="1"/>
  <c r="J20" i="1"/>
  <c r="K20" i="1"/>
  <c r="L20" i="1"/>
  <c r="J21" i="1"/>
  <c r="K21" i="1"/>
  <c r="L21" i="1"/>
  <c r="J15" i="1"/>
  <c r="K15" i="1"/>
  <c r="L15" i="1"/>
  <c r="J16" i="1"/>
  <c r="K16" i="1"/>
  <c r="L16" i="1"/>
  <c r="J24" i="1"/>
  <c r="K24" i="1"/>
  <c r="L24" i="1"/>
  <c r="J27" i="1"/>
  <c r="K27" i="1"/>
  <c r="L27" i="1"/>
  <c r="J22" i="1"/>
  <c r="K22" i="1"/>
  <c r="L22" i="1"/>
  <c r="J26" i="1"/>
  <c r="K26" i="1"/>
  <c r="L26" i="1"/>
  <c r="J29" i="1"/>
  <c r="K29" i="1"/>
  <c r="L29" i="1"/>
  <c r="J30" i="1"/>
  <c r="K30" i="1"/>
  <c r="L30" i="1"/>
  <c r="J31" i="1"/>
  <c r="K31" i="1"/>
  <c r="L31" i="1"/>
  <c r="J25" i="1"/>
  <c r="K25" i="1"/>
  <c r="L25" i="1"/>
  <c r="J28" i="1"/>
  <c r="K28" i="1"/>
  <c r="L28" i="1"/>
  <c r="J36" i="1"/>
  <c r="K36" i="1"/>
  <c r="L36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37" i="1"/>
  <c r="K37" i="1"/>
  <c r="L37" i="1"/>
  <c r="J35" i="1"/>
  <c r="K35" i="1"/>
  <c r="L35" i="1"/>
  <c r="J33" i="1"/>
  <c r="K33" i="1"/>
  <c r="L33" i="1"/>
  <c r="J32" i="1"/>
  <c r="K32" i="1"/>
  <c r="L32" i="1"/>
  <c r="J34" i="1"/>
  <c r="K34" i="1"/>
  <c r="L34" i="1"/>
  <c r="J38" i="1"/>
  <c r="K38" i="1"/>
  <c r="L38" i="1"/>
  <c r="J9" i="1"/>
  <c r="K9" i="1"/>
  <c r="L9" i="1"/>
  <c r="J50" i="1"/>
  <c r="K50" i="1"/>
  <c r="L50" i="1"/>
  <c r="L2" i="1"/>
  <c r="K2" i="1"/>
  <c r="J2" i="1"/>
  <c r="I3" i="1"/>
  <c r="I4" i="1"/>
  <c r="I5" i="1"/>
  <c r="I6" i="1"/>
  <c r="I14" i="1"/>
  <c r="I7" i="1"/>
  <c r="I8" i="1"/>
  <c r="I10" i="1"/>
  <c r="I11" i="1"/>
  <c r="I12" i="1"/>
  <c r="I18" i="1"/>
  <c r="I13" i="1"/>
  <c r="I17" i="1"/>
  <c r="I19" i="1"/>
  <c r="I20" i="1"/>
  <c r="I21" i="1"/>
  <c r="I15" i="1"/>
  <c r="I16" i="1"/>
  <c r="I24" i="1"/>
  <c r="I27" i="1"/>
  <c r="I22" i="1"/>
  <c r="I26" i="1"/>
  <c r="I29" i="1"/>
  <c r="I30" i="1"/>
  <c r="I31" i="1"/>
  <c r="I25" i="1"/>
  <c r="I28" i="1"/>
  <c r="I36" i="1"/>
  <c r="I39" i="1"/>
  <c r="I40" i="1"/>
  <c r="I41" i="1"/>
  <c r="I42" i="1"/>
  <c r="I43" i="1"/>
  <c r="I44" i="1"/>
  <c r="I45" i="1"/>
  <c r="I46" i="1"/>
  <c r="I47" i="1"/>
  <c r="I48" i="1"/>
  <c r="I49" i="1"/>
  <c r="I37" i="1"/>
  <c r="I35" i="1"/>
  <c r="I33" i="1"/>
  <c r="I32" i="1"/>
  <c r="I34" i="1"/>
  <c r="I38" i="1"/>
  <c r="I9" i="1"/>
  <c r="I50" i="1"/>
  <c r="I2" i="1"/>
</calcChain>
</file>

<file path=xl/sharedStrings.xml><?xml version="1.0" encoding="utf-8"?>
<sst xmlns="http://schemas.openxmlformats.org/spreadsheetml/2006/main" count="111" uniqueCount="59">
  <si>
    <t>Name</t>
  </si>
  <si>
    <t>Method</t>
  </si>
  <si>
    <t>Yoshida EP</t>
  </si>
  <si>
    <t>PM EP</t>
  </si>
  <si>
    <t>EDA</t>
  </si>
  <si>
    <t>ethyl (phenyl)diazoacetate</t>
  </si>
  <si>
    <t>methyl (phenyl)diazoacetate</t>
  </si>
  <si>
    <t>tert-butyl (phenyl)diazoacetate</t>
  </si>
  <si>
    <t>ethyl (4-bromophenyl)diazoacetate</t>
  </si>
  <si>
    <t>tert-butyl (4-bromophenyl)diazoacetate</t>
  </si>
  <si>
    <t>(1R,2S,5R)-2-isopropyl-5-methylcyclohexyl 2-diazo-2-phenylacetate</t>
  </si>
  <si>
    <t>ethyl (4-methoxyphenyl)diazoacetate</t>
  </si>
  <si>
    <t>ethyl (4-methylphenyl)diazoacetate</t>
  </si>
  <si>
    <t>ethyl (4-fluorophenyl)diazoacetate</t>
  </si>
  <si>
    <t>ethyl (3-methylphenyl)diazoacetate</t>
  </si>
  <si>
    <t>ethyl (4-chlorophenyl)diazoacetate</t>
  </si>
  <si>
    <t>ethyl (3-methoxyphenyl)diazoacetate</t>
  </si>
  <si>
    <t>ethyl (3-fluorophenyl)diazoacetate</t>
  </si>
  <si>
    <t>ethyl (3-chlorophenyl)diazoacetate</t>
  </si>
  <si>
    <t>ethyl (3-trifluoromethylphenyl)diazoacetate</t>
  </si>
  <si>
    <t>ethyl (4-trifluoromethylphenyl)diazoacetate</t>
  </si>
  <si>
    <t>ethyl (4-nitrophenyl)diazoacetate</t>
  </si>
  <si>
    <t>ethyl (2-chlorophenyl)diazoacetate</t>
  </si>
  <si>
    <t>ethyl (3,4-dichlorophenyl)diazoacetate</t>
  </si>
  <si>
    <t>ethyl (2-fluorophenyl)diazoacetate</t>
  </si>
  <si>
    <t>ethyl (2-methoxyphenyl)diazoacetate</t>
  </si>
  <si>
    <t>ethyl (3,4-dimethoxyphenyl)diazoacetate</t>
  </si>
  <si>
    <t>ethyl (3,4,5-trimethoxyphenyl)diazoacetate</t>
  </si>
  <si>
    <t>ethyl (2-trifluoromethylphenyl)diazoacetate</t>
  </si>
  <si>
    <t>ethyl (3,4-dimethylphenyl)diazoacetate</t>
  </si>
  <si>
    <t>ethyl (6-chloropyridin-3-yl)diazoacetate</t>
  </si>
  <si>
    <t>ethyl (phenylsulfonyl)diazoacetate</t>
  </si>
  <si>
    <t>ethyl 2-diazo-3-oxobutanoate</t>
  </si>
  <si>
    <t>ethyl 2-diazo-3-oxo-3-(pyrrolidin-1-yl)propanoate</t>
  </si>
  <si>
    <t>diethyl 2-diazomalonate</t>
  </si>
  <si>
    <t>ethyl (diethoxyphosphoryl)diazoacetate</t>
  </si>
  <si>
    <t>cyanodiazo-N,N-diethylacetamide</t>
  </si>
  <si>
    <t>benzyl (cyano)diazoacetate</t>
  </si>
  <si>
    <t>tert-butyl 4-(cyanodiazoacetyl)piperazine-1-carboxylate</t>
  </si>
  <si>
    <t>(1-diazo-2,2,2-trifluoroethyl)benzene</t>
  </si>
  <si>
    <t>1-bromo-4-(1-diazo-2,2,2-trifluoroethyl)benzene</t>
  </si>
  <si>
    <t>ethyl [1,2,3]triazolo[1,5-a]pyridine-3-carboxylate</t>
  </si>
  <si>
    <t>ethyl (pyridin-3-yl)diazoacetate</t>
  </si>
  <si>
    <t>ethyl ([1,1'-biphenyl]-4-yl)diazoacetate</t>
  </si>
  <si>
    <t>ethyl (4-phenoxyphenyl)diazoacetate</t>
  </si>
  <si>
    <t>ethyl (pyridin-4-yl)diazoacetate</t>
  </si>
  <si>
    <t>ethyl 2-diazo-2-nitroacetate</t>
  </si>
  <si>
    <t>2,2,2-trichloroethyl (phenyl)diazoacetate</t>
  </si>
  <si>
    <t>ethyl diazoacetate with 13 wt.% DCM</t>
  </si>
  <si>
    <t>Method A (avg result)</t>
  </si>
  <si>
    <t>Method B</t>
  </si>
  <si>
    <t>Compound No.</t>
  </si>
  <si>
    <t>Yoshida IS</t>
  </si>
  <si>
    <t>PM IS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</si>
  <si>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>init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</si>
  <si>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onset</t>
    </r>
  </si>
  <si>
    <r>
      <t>ΔH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(J/g)</t>
    </r>
  </si>
  <si>
    <r>
      <t>ΔH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(kJ/mol)</t>
    </r>
  </si>
  <si>
    <r>
      <rPr>
        <b/>
        <i/>
        <sz val="11"/>
        <color theme="1"/>
        <rFont val="Calibri"/>
        <family val="2"/>
        <scheme val="minor"/>
      </rPr>
      <t>Q</t>
    </r>
    <r>
      <rPr>
        <b/>
        <sz val="11"/>
        <color theme="1"/>
        <rFont val="Calibri"/>
        <family val="2"/>
        <scheme val="minor"/>
      </rPr>
      <t xml:space="preserve"> (cal/g)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</si>
</sst>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0" fillId="0" borderId="2" xfId="0" applyBorder="1"/>
    <xf numFmtId="0" fontId="0" fillId="0" borderId="0" xfId="0" applyBorder="1"/>
    <xf numFmtId="2" fontId="0" fillId="0" borderId="0" xfId="0" applyNumberFormat="1" applyBorder="1"/>
    <xf numFmtId="0" fontId="1" fillId="0" borderId="4" xfId="0" applyFont="1" applyBorder="1"/>
    <xf numFmtId="2" fontId="0" fillId="0" borderId="5" xfId="0" applyNumberFormat="1" applyBorder="1"/>
    <xf numFmtId="0" fontId="0" fillId="0" borderId="5" xfId="0" applyBorder="1"/>
    <xf numFmtId="1" fontId="0" fillId="0" borderId="0" xfId="0" applyNumberFormat="1" applyBorder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workbookViewId="0">
      <pane xSplit="2" ySplit="1" topLeftCell="C38" activePane="bottomRight" state="frozen"/>
      <selection pane="topRight" activeCell="C1" sqref="C1"/>
      <selection pane="bottomLeft" activeCell="A2" sqref="A2"/>
      <selection pane="bottomRight" activeCell="A23" sqref="A23:XFD23"/>
    </sheetView>
  </sheetViews>
  <sheetFormatPr defaultRowHeight="14.4" x14ac:dyDescent="0.3"/>
  <cols>
    <col min="1" max="1" width="13.44140625" style="3" bestFit="1" customWidth="1"/>
    <col min="2" max="2" width="33.6640625" style="4" customWidth="1"/>
    <col min="3" max="3" width="18.5546875" style="4" bestFit="1" customWidth="1"/>
    <col min="4" max="6" width="8.88671875" style="4"/>
    <col min="7" max="7" width="12.6640625" style="4" bestFit="1" customWidth="1"/>
    <col min="8" max="8" width="8.88671875" style="4"/>
    <col min="9" max="9" width="9" style="4" customWidth="1"/>
    <col min="10" max="10" width="9.77734375" style="4" bestFit="1" customWidth="1"/>
    <col min="11" max="11" width="5.88671875" style="4" bestFit="1" customWidth="1"/>
    <col min="12" max="12" width="6.109375" style="8" bestFit="1" customWidth="1"/>
  </cols>
  <sheetData>
    <row r="1" spans="1:12" ht="16.2" thickBot="1" x14ac:dyDescent="0.4">
      <c r="A1" s="2" t="s">
        <v>51</v>
      </c>
      <c r="B1" s="1" t="s">
        <v>0</v>
      </c>
      <c r="C1" s="1" t="s">
        <v>1</v>
      </c>
      <c r="D1" s="1" t="s">
        <v>54</v>
      </c>
      <c r="E1" s="1" t="s">
        <v>55</v>
      </c>
      <c r="F1" s="1" t="s">
        <v>56</v>
      </c>
      <c r="G1" s="1" t="s">
        <v>57</v>
      </c>
      <c r="H1" s="1" t="s">
        <v>58</v>
      </c>
      <c r="I1" s="1" t="s">
        <v>52</v>
      </c>
      <c r="J1" s="1" t="s">
        <v>2</v>
      </c>
      <c r="K1" s="1" t="s">
        <v>53</v>
      </c>
      <c r="L1" s="6" t="s">
        <v>3</v>
      </c>
    </row>
    <row r="2" spans="1:12" x14ac:dyDescent="0.3">
      <c r="A2" s="3">
        <v>9</v>
      </c>
      <c r="B2" s="4" t="s">
        <v>5</v>
      </c>
      <c r="C2" s="4" t="s">
        <v>49</v>
      </c>
      <c r="D2" s="9">
        <v>86.666666669999998</v>
      </c>
      <c r="E2" s="9">
        <v>109.4833333</v>
      </c>
      <c r="F2" s="9">
        <v>-539.33333330000005</v>
      </c>
      <c r="G2" s="9">
        <v>-102.5812</v>
      </c>
      <c r="H2" s="9">
        <f t="shared" ref="H2:H33" si="0">(F2*-1)*0.238846</f>
        <v>128.81760932537182</v>
      </c>
      <c r="I2" s="5">
        <f t="shared" ref="I2:I33" si="1">LOG10(H2)-0.72*LOG10(E2-25)-0.98</f>
        <v>-0.2572999142846264</v>
      </c>
      <c r="J2" s="5">
        <f t="shared" ref="J2:J33" si="2">LOG10(H2)-0.38*LOG10(E2-25)-1.67</f>
        <v>-0.29219776045736867</v>
      </c>
      <c r="K2" s="5">
        <f t="shared" ref="K2:K33" si="3">LOG10(H2)-0.54*LOG10(D2-25)-0.98</f>
        <v>0.16334797919493882</v>
      </c>
      <c r="L2" s="7">
        <f t="shared" ref="L2:L33" si="4">LOG10(H2)-0.285*LOG10(D2-25)-1.67</f>
        <v>-7.0189150009820178E-2</v>
      </c>
    </row>
    <row r="3" spans="1:12" x14ac:dyDescent="0.3">
      <c r="A3" s="3">
        <v>9</v>
      </c>
      <c r="B3" s="4" t="s">
        <v>5</v>
      </c>
      <c r="C3" s="4" t="s">
        <v>50</v>
      </c>
      <c r="D3" s="9">
        <v>80</v>
      </c>
      <c r="E3" s="9">
        <v>107</v>
      </c>
      <c r="F3" s="9">
        <v>-562.05999999999995</v>
      </c>
      <c r="G3" s="9">
        <v>-106.903812</v>
      </c>
      <c r="H3" s="9">
        <f t="shared" si="0"/>
        <v>134.24578276</v>
      </c>
      <c r="I3" s="5">
        <f t="shared" si="1"/>
        <v>-0.23004532219629237</v>
      </c>
      <c r="J3" s="5">
        <f t="shared" si="2"/>
        <v>-0.26934861238582863</v>
      </c>
      <c r="K3" s="5">
        <f t="shared" si="3"/>
        <v>0.20810479919309177</v>
      </c>
      <c r="L3" s="7">
        <f t="shared" si="4"/>
        <v>-3.8102714985875696E-2</v>
      </c>
    </row>
    <row r="4" spans="1:12" x14ac:dyDescent="0.3">
      <c r="A4" s="3">
        <v>10</v>
      </c>
      <c r="B4" s="4" t="s">
        <v>6</v>
      </c>
      <c r="C4" s="4" t="s">
        <v>49</v>
      </c>
      <c r="D4" s="9">
        <v>85</v>
      </c>
      <c r="E4" s="9">
        <v>108.49</v>
      </c>
      <c r="F4" s="9">
        <v>-573.75</v>
      </c>
      <c r="G4" s="9">
        <v>-101.083275</v>
      </c>
      <c r="H4" s="9">
        <f t="shared" si="0"/>
        <v>137.0378925</v>
      </c>
      <c r="I4" s="5">
        <f t="shared" si="1"/>
        <v>-0.22673614094647454</v>
      </c>
      <c r="J4" s="5">
        <f t="shared" si="2"/>
        <v>-0.26338042418821472</v>
      </c>
      <c r="K4" s="5">
        <f t="shared" si="3"/>
        <v>0.19663899580502564</v>
      </c>
      <c r="L4" s="7">
        <f t="shared" si="4"/>
        <v>-3.9932435347145079E-2</v>
      </c>
    </row>
    <row r="5" spans="1:12" x14ac:dyDescent="0.3">
      <c r="A5" s="3">
        <v>10</v>
      </c>
      <c r="B5" s="4" t="s">
        <v>6</v>
      </c>
      <c r="C5" s="4" t="s">
        <v>50</v>
      </c>
      <c r="D5" s="9">
        <v>80</v>
      </c>
      <c r="E5" s="9">
        <v>98</v>
      </c>
      <c r="F5" s="9">
        <v>-554.09</v>
      </c>
      <c r="G5" s="9">
        <v>-97.619576199999997</v>
      </c>
      <c r="H5" s="9">
        <f t="shared" si="0"/>
        <v>132.34218014000001</v>
      </c>
      <c r="I5" s="5">
        <f t="shared" si="1"/>
        <v>-0.19989417456647951</v>
      </c>
      <c r="J5" s="5">
        <f t="shared" si="2"/>
        <v>-0.25636440212552447</v>
      </c>
      <c r="K5" s="5">
        <f t="shared" si="3"/>
        <v>0.2019024323933567</v>
      </c>
      <c r="L5" s="7">
        <f t="shared" si="4"/>
        <v>-4.4305081785610767E-2</v>
      </c>
    </row>
    <row r="6" spans="1:12" x14ac:dyDescent="0.3">
      <c r="A6" s="4">
        <v>34</v>
      </c>
      <c r="B6" s="4" t="s">
        <v>7</v>
      </c>
      <c r="C6" s="4" t="s">
        <v>49</v>
      </c>
      <c r="D6" s="9">
        <v>76</v>
      </c>
      <c r="E6" s="9">
        <v>107.765</v>
      </c>
      <c r="F6" s="9">
        <v>-478.9</v>
      </c>
      <c r="G6" s="9">
        <v>-104.524714</v>
      </c>
      <c r="H6" s="9">
        <f t="shared" si="0"/>
        <v>114.3833494</v>
      </c>
      <c r="I6" s="5">
        <f t="shared" si="1"/>
        <v>-0.30248682845043495</v>
      </c>
      <c r="J6" s="5">
        <f t="shared" si="2"/>
        <v>-0.34041894385825122</v>
      </c>
      <c r="K6" s="5">
        <f t="shared" si="3"/>
        <v>0.15627491441659758</v>
      </c>
      <c r="L6" s="7">
        <f t="shared" si="4"/>
        <v>-9.8294690678428553E-2</v>
      </c>
    </row>
    <row r="7" spans="1:12" x14ac:dyDescent="0.3">
      <c r="A7" s="3">
        <v>35</v>
      </c>
      <c r="B7" s="4" t="s">
        <v>9</v>
      </c>
      <c r="C7" s="4" t="s">
        <v>49</v>
      </c>
      <c r="D7" s="9">
        <v>97.5</v>
      </c>
      <c r="E7" s="9">
        <v>115.13</v>
      </c>
      <c r="F7" s="9">
        <v>-344.2</v>
      </c>
      <c r="G7" s="9">
        <v>-102.27903000000001</v>
      </c>
      <c r="H7" s="9">
        <f t="shared" si="0"/>
        <v>82.210793199999998</v>
      </c>
      <c r="I7" s="5">
        <f t="shared" si="1"/>
        <v>-0.47257710870944725</v>
      </c>
      <c r="J7" s="5">
        <f t="shared" si="2"/>
        <v>-0.49792152254684474</v>
      </c>
      <c r="K7" s="5">
        <f t="shared" si="3"/>
        <v>-6.965368508991987E-2</v>
      </c>
      <c r="L7" s="7">
        <f t="shared" si="4"/>
        <v>-0.28526749341431623</v>
      </c>
    </row>
    <row r="8" spans="1:12" x14ac:dyDescent="0.3">
      <c r="A8" s="3">
        <v>36</v>
      </c>
      <c r="B8" s="4" t="s">
        <v>10</v>
      </c>
      <c r="C8" s="4" t="s">
        <v>49</v>
      </c>
      <c r="D8" s="9">
        <v>87</v>
      </c>
      <c r="E8" s="9">
        <v>109.655</v>
      </c>
      <c r="F8" s="9">
        <v>-359.9</v>
      </c>
      <c r="G8" s="9">
        <v>-105.936565</v>
      </c>
      <c r="H8" s="9">
        <f t="shared" si="0"/>
        <v>85.9606754</v>
      </c>
      <c r="I8" s="5">
        <f t="shared" si="1"/>
        <v>-0.43361006299548177</v>
      </c>
      <c r="J8" s="5">
        <f t="shared" si="2"/>
        <v>-0.4682081742188271</v>
      </c>
      <c r="K8" s="5">
        <f t="shared" si="3"/>
        <v>-1.359169320927045E-2</v>
      </c>
      <c r="L8" s="7">
        <f t="shared" si="4"/>
        <v>-0.24653181238721555</v>
      </c>
    </row>
    <row r="9" spans="1:12" x14ac:dyDescent="0.3">
      <c r="A9" s="3">
        <v>37</v>
      </c>
      <c r="B9" s="4" t="s">
        <v>47</v>
      </c>
      <c r="C9" s="4" t="s">
        <v>49</v>
      </c>
      <c r="D9" s="9">
        <v>84</v>
      </c>
      <c r="E9" s="9">
        <v>100</v>
      </c>
      <c r="F9" s="9">
        <v>-395</v>
      </c>
      <c r="G9" s="9">
        <v>-116</v>
      </c>
      <c r="H9" s="9">
        <f t="shared" si="0"/>
        <v>94.344170000000005</v>
      </c>
      <c r="I9" s="5">
        <f t="shared" si="1"/>
        <v>-0.35532904154868827</v>
      </c>
      <c r="J9" s="5">
        <f t="shared" si="2"/>
        <v>-0.40780821199551021</v>
      </c>
      <c r="K9" s="5">
        <f t="shared" si="3"/>
        <v>3.8454981806577582E-2</v>
      </c>
      <c r="L9" s="7">
        <f t="shared" si="4"/>
        <v>-0.19997775522467531</v>
      </c>
    </row>
    <row r="10" spans="1:12" x14ac:dyDescent="0.3">
      <c r="A10" s="3">
        <v>38</v>
      </c>
      <c r="B10" s="4" t="s">
        <v>11</v>
      </c>
      <c r="C10" s="4" t="s">
        <v>49</v>
      </c>
      <c r="D10" s="9">
        <v>62.5</v>
      </c>
      <c r="E10" s="9">
        <v>81.37</v>
      </c>
      <c r="F10" s="9">
        <v>-466.75</v>
      </c>
      <c r="G10" s="9">
        <v>-102.79235250000001</v>
      </c>
      <c r="H10" s="9">
        <f t="shared" si="0"/>
        <v>111.4813705</v>
      </c>
      <c r="I10" s="5">
        <f t="shared" si="1"/>
        <v>-0.19355228598254404</v>
      </c>
      <c r="J10" s="5">
        <f t="shared" si="2"/>
        <v>-0.28819595414368004</v>
      </c>
      <c r="K10" s="5">
        <f t="shared" si="3"/>
        <v>0.21722541451502297</v>
      </c>
      <c r="L10" s="7">
        <f t="shared" si="4"/>
        <v>-7.1396612214408517E-2</v>
      </c>
    </row>
    <row r="11" spans="1:12" x14ac:dyDescent="0.3">
      <c r="A11" s="3">
        <v>39</v>
      </c>
      <c r="B11" s="4" t="s">
        <v>12</v>
      </c>
      <c r="C11" s="4" t="s">
        <v>49</v>
      </c>
      <c r="D11" s="9">
        <v>78.5</v>
      </c>
      <c r="E11" s="9">
        <v>102.84</v>
      </c>
      <c r="F11" s="9">
        <v>-486</v>
      </c>
      <c r="G11" s="9">
        <v>-99.255780000000001</v>
      </c>
      <c r="H11" s="9">
        <f t="shared" si="0"/>
        <v>116.079156</v>
      </c>
      <c r="I11" s="5">
        <f t="shared" si="1"/>
        <v>-0.27691179389824372</v>
      </c>
      <c r="J11" s="5">
        <f t="shared" si="2"/>
        <v>-0.32390283262974329</v>
      </c>
      <c r="K11" s="5">
        <f t="shared" si="3"/>
        <v>0.15144319943770546</v>
      </c>
      <c r="L11" s="7">
        <f t="shared" si="4"/>
        <v>-9.7826586146881223E-2</v>
      </c>
    </row>
    <row r="12" spans="1:12" x14ac:dyDescent="0.3">
      <c r="A12" s="3">
        <v>40</v>
      </c>
      <c r="B12" s="4" t="s">
        <v>13</v>
      </c>
      <c r="C12" s="4" t="s">
        <v>49</v>
      </c>
      <c r="D12" s="9">
        <v>71.5</v>
      </c>
      <c r="E12" s="9">
        <v>101.32</v>
      </c>
      <c r="F12" s="9">
        <v>-502.85</v>
      </c>
      <c r="G12" s="9">
        <v>-104.68834150000001</v>
      </c>
      <c r="H12" s="9">
        <f t="shared" si="0"/>
        <v>120.10371110000001</v>
      </c>
      <c r="I12" s="5">
        <f t="shared" si="1"/>
        <v>-0.25594319348992123</v>
      </c>
      <c r="J12" s="5">
        <f t="shared" si="2"/>
        <v>-0.30584615051326813</v>
      </c>
      <c r="K12" s="5">
        <f t="shared" si="3"/>
        <v>0.19913183237065146</v>
      </c>
      <c r="L12" s="7">
        <f t="shared" si="4"/>
        <v>-6.566766464241014E-2</v>
      </c>
    </row>
    <row r="13" spans="1:12" x14ac:dyDescent="0.3">
      <c r="A13" s="3">
        <v>41</v>
      </c>
      <c r="B13" s="4" t="s">
        <v>15</v>
      </c>
      <c r="C13" s="4" t="s">
        <v>49</v>
      </c>
      <c r="D13" s="9">
        <v>96.5</v>
      </c>
      <c r="E13" s="9">
        <v>114.63500000000001</v>
      </c>
      <c r="F13" s="9">
        <v>-447.9</v>
      </c>
      <c r="G13" s="9">
        <v>-100.61625600000001</v>
      </c>
      <c r="H13" s="9">
        <f>(F13*-1)*0.238846</f>
        <v>106.97912339999999</v>
      </c>
      <c r="I13" s="5">
        <f>LOG10(H13)-0.72*LOG10(E13-25)-0.98</f>
        <v>-0.35648485351790438</v>
      </c>
      <c r="J13" s="5">
        <f>LOG10(H13)-0.38*LOG10(E13-25)-1.67</f>
        <v>-0.38264246175954453</v>
      </c>
      <c r="K13" s="5">
        <f>LOG10(H13)-0.54*LOG10(D13-25)-0.98</f>
        <v>4.7973772338979703E-2</v>
      </c>
      <c r="L13" s="7">
        <f>LOG10(H13)-0.285*LOG10(D13-25)-1.67</f>
        <v>-0.16917818700174436</v>
      </c>
    </row>
    <row r="14" spans="1:12" x14ac:dyDescent="0.3">
      <c r="A14" s="3">
        <v>42</v>
      </c>
      <c r="B14" s="4" t="s">
        <v>8</v>
      </c>
      <c r="C14" s="4" t="s">
        <v>49</v>
      </c>
      <c r="D14" s="9">
        <v>98</v>
      </c>
      <c r="E14" s="9">
        <v>114.33499999999999</v>
      </c>
      <c r="F14" s="9">
        <v>-380.4</v>
      </c>
      <c r="G14" s="9">
        <v>-102.36564</v>
      </c>
      <c r="H14" s="9">
        <f>(F14*-1)*0.238846</f>
        <v>90.857018400000001</v>
      </c>
      <c r="I14" s="5">
        <f>LOG10(H14)-0.72*LOG10(E14-25)-0.98</f>
        <v>-0.42637710132237339</v>
      </c>
      <c r="J14" s="5">
        <f>LOG10(H14)-0.38*LOG10(E14-25)-1.67</f>
        <v>-0.45302974312991129</v>
      </c>
      <c r="K14" s="5">
        <f>LOG10(H14)-0.54*LOG10(D14-25)-0.98</f>
        <v>-2.7835863732794452E-2</v>
      </c>
      <c r="L14" s="7">
        <f>LOG10(H14)-0.285*LOG10(D14-25)-1.67</f>
        <v>-0.24268853440207794</v>
      </c>
    </row>
    <row r="15" spans="1:12" x14ac:dyDescent="0.3">
      <c r="A15" s="3">
        <v>43</v>
      </c>
      <c r="B15" s="4" t="s">
        <v>20</v>
      </c>
      <c r="C15" s="4" t="s">
        <v>49</v>
      </c>
      <c r="D15" s="9">
        <v>96</v>
      </c>
      <c r="E15" s="9">
        <v>122.6</v>
      </c>
      <c r="F15" s="9">
        <v>-416.25</v>
      </c>
      <c r="G15" s="9">
        <v>-107.47575000000001</v>
      </c>
      <c r="H15" s="9">
        <f>(F15*-1)*0.238846</f>
        <v>99.419647499999996</v>
      </c>
      <c r="I15" s="5">
        <f>LOG10(H15)-0.72*LOG10(E15-25)-0.98</f>
        <v>-0.41493164973876628</v>
      </c>
      <c r="J15" s="5">
        <f>LOG10(H15)-0.38*LOG10(E15-25)-1.67</f>
        <v>-0.428518711732091</v>
      </c>
      <c r="K15" s="5">
        <f>LOG10(H15)-0.54*LOG10(D15-25)-0.98</f>
        <v>1.7792710672951073E-2</v>
      </c>
      <c r="L15" s="7">
        <f>LOG10(H15)-0.285*LOG10(D15-25)-1.67</f>
        <v>-0.20013641040368446</v>
      </c>
    </row>
    <row r="16" spans="1:12" x14ac:dyDescent="0.3">
      <c r="A16" s="3">
        <v>44</v>
      </c>
      <c r="B16" s="4" t="s">
        <v>21</v>
      </c>
      <c r="C16" s="4" t="s">
        <v>49</v>
      </c>
      <c r="D16" s="9">
        <v>112.5</v>
      </c>
      <c r="E16" s="9">
        <v>131.37</v>
      </c>
      <c r="F16" s="9">
        <v>-577.6</v>
      </c>
      <c r="G16" s="9">
        <v>-135.85151999999999</v>
      </c>
      <c r="H16" s="9">
        <f>(F16*-1)*0.238846</f>
        <v>137.95744960000002</v>
      </c>
      <c r="I16" s="5">
        <f>LOG10(H16)-0.72*LOG10(E16-25)-0.98</f>
        <v>-0.29956463762522478</v>
      </c>
      <c r="J16" s="5">
        <f>LOG10(H16)-0.38*LOG10(E16-25)-1.67</f>
        <v>-0.30044612348320765</v>
      </c>
      <c r="K16" s="5">
        <f>LOG10(H16)-0.54*LOG10(D16-25)-0.98</f>
        <v>0.11106080839640908</v>
      </c>
      <c r="L16" s="7">
        <f>LOG10(H16)-0.285*LOG10(D16-25)-1.67</f>
        <v>-8.3727138082900776E-2</v>
      </c>
    </row>
    <row r="17" spans="1:12" x14ac:dyDescent="0.3">
      <c r="A17" s="3">
        <v>45</v>
      </c>
      <c r="B17" s="4" t="s">
        <v>16</v>
      </c>
      <c r="C17" s="4" t="s">
        <v>49</v>
      </c>
      <c r="D17" s="9">
        <v>86</v>
      </c>
      <c r="E17" s="9">
        <v>109.715</v>
      </c>
      <c r="F17" s="9">
        <v>-471.7</v>
      </c>
      <c r="G17" s="9">
        <v>-103.882491</v>
      </c>
      <c r="H17" s="9">
        <f>(F17*-1)*0.238846</f>
        <v>112.6636582</v>
      </c>
      <c r="I17" s="5">
        <f>LOG10(H17)-0.72*LOG10(E17-25)-0.98</f>
        <v>-0.31634757821467718</v>
      </c>
      <c r="J17" s="5">
        <f>LOG10(H17)-0.38*LOG10(E17-25)-1.67</f>
        <v>-0.35084107105458462</v>
      </c>
      <c r="K17" s="5">
        <f>LOG10(H17)-0.54*LOG10(D17-25)-0.98</f>
        <v>0.10770573780676318</v>
      </c>
      <c r="L17" s="7">
        <f>LOG10(H17)-0.285*LOG10(D17-25)-1.67</f>
        <v>-0.12703515426549106</v>
      </c>
    </row>
    <row r="18" spans="1:12" x14ac:dyDescent="0.3">
      <c r="A18" s="3">
        <v>46</v>
      </c>
      <c r="B18" s="4" t="s">
        <v>14</v>
      </c>
      <c r="C18" s="4" t="s">
        <v>49</v>
      </c>
      <c r="D18" s="9">
        <v>81.5</v>
      </c>
      <c r="E18" s="9">
        <v>108.845</v>
      </c>
      <c r="F18" s="9">
        <v>-484.85</v>
      </c>
      <c r="G18" s="9">
        <v>-99.020915500000001</v>
      </c>
      <c r="H18" s="9">
        <f>(F18*-1)*0.238846</f>
        <v>115.80448310000001</v>
      </c>
      <c r="I18" s="5">
        <f>LOG10(H18)-0.72*LOG10(E18-25)-0.98</f>
        <v>-0.30117818931238083</v>
      </c>
      <c r="J18" s="5">
        <f>LOG10(H18)-0.38*LOG10(E18-25)-1.67</f>
        <v>-0.33719595183092821</v>
      </c>
      <c r="K18" s="5">
        <f>LOG10(H18)-0.54*LOG10(D18-25)-0.98</f>
        <v>0.13761921059055138</v>
      </c>
      <c r="L18" s="7">
        <f>LOG10(H18)-0.285*LOG10(D18-25)-1.67</f>
        <v>-0.10560843521549157</v>
      </c>
    </row>
    <row r="19" spans="1:12" x14ac:dyDescent="0.3">
      <c r="A19" s="3">
        <v>47</v>
      </c>
      <c r="B19" s="4" t="s">
        <v>17</v>
      </c>
      <c r="C19" s="4" t="s">
        <v>49</v>
      </c>
      <c r="D19" s="9">
        <v>88</v>
      </c>
      <c r="E19" s="9">
        <v>116.285</v>
      </c>
      <c r="F19" s="9">
        <v>-450.55</v>
      </c>
      <c r="G19" s="9">
        <v>-93.8000045</v>
      </c>
      <c r="H19" s="9">
        <f>(F19*-1)*0.238846</f>
        <v>107.6120653</v>
      </c>
      <c r="I19" s="5">
        <f>LOG10(H19)-0.72*LOG10(E19-25)-0.98</f>
        <v>-0.35962661583212374</v>
      </c>
      <c r="J19" s="5">
        <f>LOG10(H19)-0.38*LOG10(E19-25)-1.67</f>
        <v>-0.38309081306766557</v>
      </c>
      <c r="K19" s="5">
        <f>LOG10(H19)-0.54*LOG10(D19-25)-0.98</f>
        <v>8.0217069787677175E-2</v>
      </c>
      <c r="L19" s="7">
        <f>LOG10(H19)-0.285*LOG10(D19-25)-1.67</f>
        <v>-0.15095109010165952</v>
      </c>
    </row>
    <row r="20" spans="1:12" x14ac:dyDescent="0.3">
      <c r="A20" s="3">
        <v>48</v>
      </c>
      <c r="B20" s="4" t="s">
        <v>18</v>
      </c>
      <c r="C20" s="4" t="s">
        <v>49</v>
      </c>
      <c r="D20" s="9">
        <v>94.5</v>
      </c>
      <c r="E20" s="9">
        <v>117.12</v>
      </c>
      <c r="F20" s="9">
        <v>-464.45</v>
      </c>
      <c r="G20" s="9">
        <v>-104.334048</v>
      </c>
      <c r="H20" s="9">
        <f>(F20*-1)*0.238846</f>
        <v>110.9320247</v>
      </c>
      <c r="I20" s="5">
        <f>LOG10(H20)-0.72*LOG10(E20-25)-0.98</f>
        <v>-0.34927788940879267</v>
      </c>
      <c r="J20" s="5">
        <f>LOG10(H20)-0.38*LOG10(E20-25)-1.67</f>
        <v>-0.37139755344944692</v>
      </c>
      <c r="K20" s="5">
        <f>LOG10(H20)-0.54*LOG10(D20-25)-0.98</f>
        <v>7.0385145202924937E-2</v>
      </c>
      <c r="L20" s="7">
        <f>LOG10(H20)-0.285*LOG10(D20-25)-1.67</f>
        <v>-0.14990872962659596</v>
      </c>
    </row>
    <row r="21" spans="1:12" x14ac:dyDescent="0.3">
      <c r="A21" s="3">
        <v>49</v>
      </c>
      <c r="B21" s="4" t="s">
        <v>19</v>
      </c>
      <c r="C21" s="4" t="s">
        <v>49</v>
      </c>
      <c r="D21" s="9">
        <v>91.5</v>
      </c>
      <c r="E21" s="9">
        <v>116.965</v>
      </c>
      <c r="F21" s="9">
        <v>-393.85</v>
      </c>
      <c r="G21" s="9">
        <v>-101.69207</v>
      </c>
      <c r="H21" s="9">
        <f>(F21*-1)*0.238846</f>
        <v>94.069497100000007</v>
      </c>
      <c r="I21" s="5">
        <f>LOG10(H21)-0.72*LOG10(E21-25)-0.98</f>
        <v>-0.42035943185948854</v>
      </c>
      <c r="J21" s="5">
        <f>LOG10(H21)-0.38*LOG10(E21-25)-1.67</f>
        <v>-0.44272775629729733</v>
      </c>
      <c r="K21" s="5">
        <f>LOG10(H21)-0.54*LOG10(D21-25)-0.98</f>
        <v>9.1251338085341915E-3</v>
      </c>
      <c r="L21" s="7">
        <f>LOG10(H21)-0.285*LOG10(D21-25)-1.67</f>
        <v>-0.21605534663917414</v>
      </c>
    </row>
    <row r="22" spans="1:12" x14ac:dyDescent="0.3">
      <c r="A22" s="3">
        <v>50</v>
      </c>
      <c r="B22" s="4" t="s">
        <v>25</v>
      </c>
      <c r="C22" s="4" t="s">
        <v>49</v>
      </c>
      <c r="D22" s="9">
        <v>60.5</v>
      </c>
      <c r="E22" s="9">
        <v>84.344999999999999</v>
      </c>
      <c r="F22" s="9">
        <v>-521.04999999999995</v>
      </c>
      <c r="G22" s="9">
        <v>-114.75084150000001</v>
      </c>
      <c r="H22" s="9">
        <f>(F22*-1)*0.238846</f>
        <v>124.45070829999999</v>
      </c>
      <c r="I22" s="5">
        <f>LOG10(H22)-0.72*LOG10(E22-25)-0.98</f>
        <v>-0.16183920390796835</v>
      </c>
      <c r="J22" s="5">
        <f>LOG10(H22)-0.38*LOG10(E22-25)-1.67</f>
        <v>-0.2488885982877358</v>
      </c>
      <c r="K22" s="5">
        <f>LOG10(H22)-0.54*LOG10(D22-25)-0.98</f>
        <v>0.27787406204983212</v>
      </c>
      <c r="L22" s="7">
        <f>LOG10(H22)-0.285*LOG10(D22-25)-1.67</f>
        <v>-1.6817707921118696E-2</v>
      </c>
    </row>
    <row r="23" spans="1:12" x14ac:dyDescent="0.3">
      <c r="A23" s="3">
        <v>51</v>
      </c>
      <c r="B23" s="4" t="s">
        <v>24</v>
      </c>
      <c r="C23" s="4" t="s">
        <v>49</v>
      </c>
      <c r="D23" s="9">
        <v>72</v>
      </c>
      <c r="E23" s="9">
        <v>97.965000000000003</v>
      </c>
      <c r="F23" s="9">
        <v>-502.9</v>
      </c>
      <c r="G23" s="9">
        <v>-104.698751</v>
      </c>
      <c r="H23" s="9">
        <f t="shared" si="0"/>
        <v>120.1156534</v>
      </c>
      <c r="I23" s="5">
        <f t="shared" si="1"/>
        <v>-0.24184289441265916</v>
      </c>
      <c r="J23" s="5">
        <f t="shared" si="2"/>
        <v>-0.29838393489855219</v>
      </c>
      <c r="K23" s="5">
        <f t="shared" si="3"/>
        <v>0.19666676480251466</v>
      </c>
      <c r="L23" s="7">
        <f t="shared" si="4"/>
        <v>-6.6948281423877098E-2</v>
      </c>
    </row>
    <row r="24" spans="1:12" x14ac:dyDescent="0.3">
      <c r="A24" s="3">
        <v>52</v>
      </c>
      <c r="B24" s="4" t="s">
        <v>22</v>
      </c>
      <c r="C24" s="4" t="s">
        <v>49</v>
      </c>
      <c r="D24" s="9">
        <v>71</v>
      </c>
      <c r="E24" s="9">
        <v>94.31</v>
      </c>
      <c r="F24" s="9">
        <v>-464.1</v>
      </c>
      <c r="G24" s="9">
        <v>-104.255424</v>
      </c>
      <c r="H24" s="9">
        <f>(F24*-1)*0.238846</f>
        <v>110.84842860000001</v>
      </c>
      <c r="I24" s="5">
        <f>LOG10(H24)-0.72*LOG10(E24-25)-0.98</f>
        <v>-0.26064350628400224</v>
      </c>
      <c r="J24" s="5">
        <f>LOG10(H24)-0.38*LOG10(E24-25)-1.67</f>
        <v>-0.32477290067599052</v>
      </c>
      <c r="K24" s="5">
        <f>LOG10(H24)-0.54*LOG10(D24-25)-0.98</f>
        <v>0.16684031177785519</v>
      </c>
      <c r="L24" s="7">
        <f>LOG10(H24)-0.285*LOG10(D24-25)-1.67</f>
        <v>-9.9156441143343432E-2</v>
      </c>
    </row>
    <row r="25" spans="1:12" x14ac:dyDescent="0.3">
      <c r="A25" s="3">
        <v>53</v>
      </c>
      <c r="B25" s="4" t="s">
        <v>28</v>
      </c>
      <c r="C25" s="4" t="s">
        <v>49</v>
      </c>
      <c r="D25" s="9">
        <v>78.5</v>
      </c>
      <c r="E25" s="9">
        <v>104.33499999999999</v>
      </c>
      <c r="F25" s="9">
        <v>-407.2</v>
      </c>
      <c r="G25" s="9">
        <v>-105.13903999999999</v>
      </c>
      <c r="H25" s="9">
        <f>(F25*-1)*0.238846</f>
        <v>97.258091199999996</v>
      </c>
      <c r="I25" s="5">
        <f>LOG10(H25)-0.72*LOG10(E25-25)-0.98</f>
        <v>-0.35968893297818139</v>
      </c>
      <c r="J25" s="5">
        <f>LOG10(H25)-0.38*LOG10(E25-25)-1.67</f>
        <v>-0.40387089211279514</v>
      </c>
      <c r="K25" s="5">
        <f>LOG10(H25)-0.54*LOG10(D25-25)-0.98</f>
        <v>7.4614699504114368E-2</v>
      </c>
      <c r="L25" s="7">
        <f>LOG10(H25)-0.285*LOG10(D25-25)-1.67</f>
        <v>-0.17465508608047209</v>
      </c>
    </row>
    <row r="26" spans="1:12" x14ac:dyDescent="0.3">
      <c r="A26" s="3">
        <v>50</v>
      </c>
      <c r="B26" s="4" t="s">
        <v>25</v>
      </c>
      <c r="C26" s="4" t="s">
        <v>50</v>
      </c>
      <c r="D26" s="9">
        <v>57</v>
      </c>
      <c r="E26" s="9">
        <v>75</v>
      </c>
      <c r="F26" s="9">
        <v>-443</v>
      </c>
      <c r="G26" s="9">
        <v>-97.561890000000005</v>
      </c>
      <c r="H26" s="9">
        <f t="shared" si="0"/>
        <v>105.808778</v>
      </c>
      <c r="I26" s="5">
        <f t="shared" si="1"/>
        <v>-0.1787367044319883</v>
      </c>
      <c r="J26" s="5">
        <f t="shared" si="2"/>
        <v>-0.29108690295774209</v>
      </c>
      <c r="K26" s="5">
        <f t="shared" si="3"/>
        <v>0.23174071039719557</v>
      </c>
      <c r="L26" s="7">
        <f t="shared" si="4"/>
        <v>-7.44460451312281E-2</v>
      </c>
    </row>
    <row r="27" spans="1:12" x14ac:dyDescent="0.3">
      <c r="A27" s="3">
        <v>54</v>
      </c>
      <c r="B27" s="4" t="s">
        <v>23</v>
      </c>
      <c r="C27" s="4" t="s">
        <v>49</v>
      </c>
      <c r="D27" s="9">
        <v>97</v>
      </c>
      <c r="E27" s="9">
        <v>116.19499999999999</v>
      </c>
      <c r="F27" s="9">
        <v>-376.1</v>
      </c>
      <c r="G27" s="9">
        <v>-97.443748999999997</v>
      </c>
      <c r="H27" s="9">
        <f t="shared" si="0"/>
        <v>89.829980600000013</v>
      </c>
      <c r="I27" s="5">
        <f t="shared" si="1"/>
        <v>-0.43775783403400048</v>
      </c>
      <c r="J27" s="5">
        <f t="shared" si="2"/>
        <v>-0.46136768462578726</v>
      </c>
      <c r="K27" s="5">
        <f t="shared" si="3"/>
        <v>-2.9538242183610341E-2</v>
      </c>
      <c r="L27" s="7">
        <f t="shared" si="4"/>
        <v>-0.24591845559363668</v>
      </c>
    </row>
    <row r="28" spans="1:12" x14ac:dyDescent="0.3">
      <c r="A28" s="3">
        <v>55</v>
      </c>
      <c r="B28" s="4" t="s">
        <v>29</v>
      </c>
      <c r="C28" s="4" t="s">
        <v>49</v>
      </c>
      <c r="D28" s="9">
        <v>81.5</v>
      </c>
      <c r="E28" s="9">
        <v>101.07</v>
      </c>
      <c r="F28" s="9">
        <v>-464.95</v>
      </c>
      <c r="G28" s="9">
        <v>-101.47998699999999</v>
      </c>
      <c r="H28" s="9">
        <f t="shared" si="0"/>
        <v>111.0514477</v>
      </c>
      <c r="I28" s="5">
        <f t="shared" si="1"/>
        <v>-0.28894943518901495</v>
      </c>
      <c r="J28" s="5">
        <f t="shared" si="2"/>
        <v>-0.33933687366230836</v>
      </c>
      <c r="K28" s="5">
        <f t="shared" si="3"/>
        <v>0.11941806269210198</v>
      </c>
      <c r="L28" s="7">
        <f t="shared" si="4"/>
        <v>-0.12380958311394097</v>
      </c>
    </row>
    <row r="29" spans="1:12" x14ac:dyDescent="0.3">
      <c r="A29" s="3">
        <v>56</v>
      </c>
      <c r="B29" s="4" t="s">
        <v>26</v>
      </c>
      <c r="C29" s="4" t="s">
        <v>49</v>
      </c>
      <c r="D29" s="9">
        <v>70.5</v>
      </c>
      <c r="E29" s="9">
        <v>83.814999999999998</v>
      </c>
      <c r="F29" s="9">
        <v>-436.8</v>
      </c>
      <c r="G29" s="9">
        <v>-109.3092</v>
      </c>
      <c r="H29" s="9">
        <f t="shared" si="0"/>
        <v>104.3279328</v>
      </c>
      <c r="I29" s="5">
        <f t="shared" si="1"/>
        <v>-0.2356308308126831</v>
      </c>
      <c r="J29" s="5">
        <f t="shared" si="2"/>
        <v>-0.32400487635168118</v>
      </c>
      <c r="K29" s="5">
        <f t="shared" si="3"/>
        <v>0.14307444796871538</v>
      </c>
      <c r="L29" s="7">
        <f t="shared" si="4"/>
        <v>-0.12413264588372086</v>
      </c>
    </row>
    <row r="30" spans="1:12" x14ac:dyDescent="0.3">
      <c r="A30" s="3">
        <v>57</v>
      </c>
      <c r="B30" s="4" t="s">
        <v>27</v>
      </c>
      <c r="C30" s="4" t="s">
        <v>49</v>
      </c>
      <c r="D30" s="9">
        <v>72</v>
      </c>
      <c r="E30" s="9">
        <v>96.91</v>
      </c>
      <c r="F30" s="9">
        <v>-322.75</v>
      </c>
      <c r="G30" s="9">
        <v>-90.460369999999998</v>
      </c>
      <c r="H30" s="9">
        <f t="shared" si="0"/>
        <v>77.087546500000002</v>
      </c>
      <c r="I30" s="5">
        <f t="shared" si="1"/>
        <v>-0.42990406449705421</v>
      </c>
      <c r="J30" s="5">
        <f t="shared" si="2"/>
        <v>-0.48859570632092675</v>
      </c>
      <c r="K30" s="5">
        <f t="shared" si="3"/>
        <v>4.0513801200457999E-3</v>
      </c>
      <c r="L30" s="7">
        <f t="shared" si="4"/>
        <v>-0.25956366610634607</v>
      </c>
    </row>
    <row r="31" spans="1:12" x14ac:dyDescent="0.3">
      <c r="A31" s="3">
        <v>57</v>
      </c>
      <c r="B31" s="4" t="s">
        <v>27</v>
      </c>
      <c r="C31" s="4" t="s">
        <v>50</v>
      </c>
      <c r="D31" s="9">
        <v>68</v>
      </c>
      <c r="E31" s="9">
        <v>89</v>
      </c>
      <c r="F31" s="9">
        <v>-225.31</v>
      </c>
      <c r="G31" s="9">
        <v>-63.149886799999997</v>
      </c>
      <c r="H31" s="9">
        <f t="shared" si="0"/>
        <v>53.814392259999998</v>
      </c>
      <c r="I31" s="5">
        <f t="shared" si="1"/>
        <v>-0.54955114123019788</v>
      </c>
      <c r="J31" s="5">
        <f t="shared" si="2"/>
        <v>-0.62544995007567605</v>
      </c>
      <c r="K31" s="5">
        <f t="shared" si="3"/>
        <v>-0.13117452597477586</v>
      </c>
      <c r="L31" s="7">
        <f t="shared" si="4"/>
        <v>-0.40464006980198119</v>
      </c>
    </row>
    <row r="32" spans="1:12" x14ac:dyDescent="0.3">
      <c r="A32" s="3">
        <v>58</v>
      </c>
      <c r="B32" s="4" t="s">
        <v>44</v>
      </c>
      <c r="C32" s="4" t="s">
        <v>49</v>
      </c>
      <c r="D32" s="9">
        <v>81</v>
      </c>
      <c r="E32" s="9">
        <v>95</v>
      </c>
      <c r="F32" s="9">
        <v>-385</v>
      </c>
      <c r="G32" s="9">
        <v>-109</v>
      </c>
      <c r="H32" s="9">
        <f t="shared" si="0"/>
        <v>91.955709999999996</v>
      </c>
      <c r="I32" s="5">
        <f t="shared" si="1"/>
        <v>-0.34489188683488892</v>
      </c>
      <c r="J32" s="5">
        <f t="shared" si="2"/>
        <v>-0.40755855323004142</v>
      </c>
      <c r="K32" s="5">
        <f t="shared" si="3"/>
        <v>3.9557167392027637E-2</v>
      </c>
      <c r="L32" s="7">
        <f t="shared" si="4"/>
        <v>-0.20465488572139101</v>
      </c>
    </row>
    <row r="33" spans="1:12" x14ac:dyDescent="0.3">
      <c r="A33" s="3">
        <v>59</v>
      </c>
      <c r="B33" s="4" t="s">
        <v>43</v>
      </c>
      <c r="C33" s="4" t="s">
        <v>49</v>
      </c>
      <c r="D33" s="9">
        <v>80</v>
      </c>
      <c r="E33" s="9">
        <v>108</v>
      </c>
      <c r="F33" s="9">
        <v>-396</v>
      </c>
      <c r="G33" s="9">
        <v>-105</v>
      </c>
      <c r="H33" s="9">
        <f t="shared" si="0"/>
        <v>94.583016000000001</v>
      </c>
      <c r="I33" s="5">
        <f t="shared" si="1"/>
        <v>-0.38592306811838539</v>
      </c>
      <c r="J33" s="5">
        <f t="shared" si="2"/>
        <v>-0.42343651671052029</v>
      </c>
      <c r="K33" s="5">
        <f t="shared" si="3"/>
        <v>5.601730606549582E-2</v>
      </c>
      <c r="L33" s="7">
        <f t="shared" si="4"/>
        <v>-0.19019020811347165</v>
      </c>
    </row>
    <row r="34" spans="1:12" x14ac:dyDescent="0.3">
      <c r="A34" s="3">
        <v>60</v>
      </c>
      <c r="B34" s="4" t="s">
        <v>45</v>
      </c>
      <c r="C34" s="4" t="s">
        <v>49</v>
      </c>
      <c r="D34" s="9">
        <v>110</v>
      </c>
      <c r="E34" s="9">
        <v>133</v>
      </c>
      <c r="F34" s="9">
        <v>-435</v>
      </c>
      <c r="G34" s="9">
        <v>-83</v>
      </c>
      <c r="H34" s="9">
        <f t="shared" ref="H34:H50" si="5">(F34*-1)*0.238846</f>
        <v>103.89801</v>
      </c>
      <c r="I34" s="5">
        <f t="shared" ref="I34:I65" si="6">LOG10(H34)-0.72*LOG10(E34-25)-0.98</f>
        <v>-0.4274578745290909</v>
      </c>
      <c r="J34" s="5">
        <f t="shared" ref="J34:J50" si="7">LOG10(H34)-0.38*LOG10(E34-25)-1.67</f>
        <v>-0.42609379766352795</v>
      </c>
      <c r="K34" s="5">
        <f t="shared" ref="K34:K50" si="8">LOG10(H34)-0.54*LOG10(D34-25)-0.98</f>
        <v>-5.2789904642052132E-3</v>
      </c>
      <c r="L34" s="7">
        <f t="shared" ref="L34:L50" si="9">LOG10(H34)-0.285*LOG10(D34-25)-1.67</f>
        <v>-0.20327716440706034</v>
      </c>
    </row>
    <row r="35" spans="1:12" x14ac:dyDescent="0.3">
      <c r="A35" s="3">
        <v>61</v>
      </c>
      <c r="B35" s="4" t="s">
        <v>42</v>
      </c>
      <c r="C35" s="4" t="s">
        <v>49</v>
      </c>
      <c r="D35" s="9">
        <v>88</v>
      </c>
      <c r="E35" s="9">
        <v>108</v>
      </c>
      <c r="F35" s="9">
        <v>-494</v>
      </c>
      <c r="G35" s="9">
        <v>-94</v>
      </c>
      <c r="H35" s="9">
        <f t="shared" si="5"/>
        <v>117.989924</v>
      </c>
      <c r="I35" s="5">
        <f t="shared" si="6"/>
        <v>-0.28989130512025052</v>
      </c>
      <c r="J35" s="5">
        <f t="shared" si="7"/>
        <v>-0.32740475371238542</v>
      </c>
      <c r="K35" s="5">
        <f t="shared" si="8"/>
        <v>0.12020102468558846</v>
      </c>
      <c r="L35" s="7">
        <f t="shared" si="9"/>
        <v>-0.11096713520374824</v>
      </c>
    </row>
    <row r="36" spans="1:12" x14ac:dyDescent="0.3">
      <c r="A36" s="3">
        <v>62</v>
      </c>
      <c r="B36" s="4" t="s">
        <v>30</v>
      </c>
      <c r="C36" s="4" t="s">
        <v>49</v>
      </c>
      <c r="D36" s="9">
        <v>99.5</v>
      </c>
      <c r="E36" s="9">
        <v>114</v>
      </c>
      <c r="F36" s="9">
        <v>-467.9</v>
      </c>
      <c r="G36" s="9">
        <v>-105.572277</v>
      </c>
      <c r="H36" s="9">
        <f t="shared" si="5"/>
        <v>111.7560434</v>
      </c>
      <c r="I36" s="5">
        <f t="shared" si="6"/>
        <v>-0.33528978712528135</v>
      </c>
      <c r="J36" s="5">
        <f t="shared" si="7"/>
        <v>-0.36249718486601124</v>
      </c>
      <c r="K36" s="5">
        <f t="shared" si="8"/>
        <v>5.730663037497763E-2</v>
      </c>
      <c r="L36" s="7">
        <f t="shared" si="9"/>
        <v>-0.1552935200742076</v>
      </c>
    </row>
    <row r="37" spans="1:12" x14ac:dyDescent="0.3">
      <c r="A37" s="3">
        <v>63</v>
      </c>
      <c r="B37" s="4" t="s">
        <v>41</v>
      </c>
      <c r="C37" s="4" t="s">
        <v>49</v>
      </c>
      <c r="D37" s="9">
        <v>205</v>
      </c>
      <c r="E37" s="9">
        <v>223</v>
      </c>
      <c r="F37" s="9">
        <v>-539</v>
      </c>
      <c r="G37" s="9">
        <v>-103</v>
      </c>
      <c r="H37" s="9">
        <f t="shared" si="5"/>
        <v>128.73799400000001</v>
      </c>
      <c r="I37" s="5">
        <f t="shared" si="6"/>
        <v>-0.52389219933468789</v>
      </c>
      <c r="J37" s="5">
        <f t="shared" si="7"/>
        <v>-0.4330260346457675</v>
      </c>
      <c r="K37" s="5">
        <f t="shared" si="8"/>
        <v>-8.8140415102170966E-2</v>
      </c>
      <c r="L37" s="7">
        <f t="shared" si="9"/>
        <v>-0.20304592630082796</v>
      </c>
    </row>
    <row r="38" spans="1:12" x14ac:dyDescent="0.3">
      <c r="A38" s="3">
        <v>64</v>
      </c>
      <c r="B38" s="4" t="s">
        <v>46</v>
      </c>
      <c r="C38" s="4" t="s">
        <v>49</v>
      </c>
      <c r="D38" s="9">
        <v>57</v>
      </c>
      <c r="E38" s="9">
        <v>86</v>
      </c>
      <c r="F38" s="9">
        <v>-729</v>
      </c>
      <c r="G38" s="9">
        <v>-116</v>
      </c>
      <c r="H38" s="9">
        <f t="shared" si="5"/>
        <v>174.11873399999999</v>
      </c>
      <c r="I38" s="5">
        <f t="shared" si="6"/>
        <v>-2.4591980422902004E-2</v>
      </c>
      <c r="J38" s="5">
        <f t="shared" si="7"/>
        <v>-0.1075798365192413</v>
      </c>
      <c r="K38" s="5">
        <f t="shared" si="8"/>
        <v>0.44806451249210077</v>
      </c>
      <c r="L38" s="7">
        <f t="shared" si="9"/>
        <v>0.1418777569636771</v>
      </c>
    </row>
    <row r="39" spans="1:12" x14ac:dyDescent="0.3">
      <c r="A39" s="3">
        <v>65</v>
      </c>
      <c r="B39" s="4" t="s">
        <v>31</v>
      </c>
      <c r="C39" s="4" t="s">
        <v>49</v>
      </c>
      <c r="D39" s="9">
        <v>88.5</v>
      </c>
      <c r="E39" s="9">
        <v>121.29</v>
      </c>
      <c r="F39" s="9">
        <v>-535.75</v>
      </c>
      <c r="G39" s="9">
        <v>-136.219795</v>
      </c>
      <c r="H39" s="9">
        <f t="shared" si="5"/>
        <v>127.96174449999999</v>
      </c>
      <c r="I39" s="5">
        <f t="shared" si="6"/>
        <v>-0.30109830224742762</v>
      </c>
      <c r="J39" s="5">
        <f t="shared" si="7"/>
        <v>-0.31668069876745886</v>
      </c>
      <c r="K39" s="5">
        <f t="shared" si="8"/>
        <v>0.15358234052307473</v>
      </c>
      <c r="L39" s="7">
        <f t="shared" si="9"/>
        <v>-7.6710359527471406E-2</v>
      </c>
    </row>
    <row r="40" spans="1:12" x14ac:dyDescent="0.3">
      <c r="A40" s="3">
        <v>66</v>
      </c>
      <c r="B40" s="4" t="s">
        <v>32</v>
      </c>
      <c r="C40" s="4" t="s">
        <v>49</v>
      </c>
      <c r="D40" s="9">
        <v>88.5</v>
      </c>
      <c r="E40" s="9">
        <v>131.69</v>
      </c>
      <c r="F40" s="9">
        <v>-690.15</v>
      </c>
      <c r="G40" s="9">
        <v>-107.76002099999999</v>
      </c>
      <c r="H40" s="9">
        <f t="shared" si="5"/>
        <v>164.83956689999999</v>
      </c>
      <c r="I40" s="5">
        <f t="shared" si="6"/>
        <v>-0.22318761010541199</v>
      </c>
      <c r="J40" s="5">
        <f t="shared" si="7"/>
        <v>-0.22362554696160641</v>
      </c>
      <c r="K40" s="5">
        <f t="shared" si="8"/>
        <v>0.26356365312968588</v>
      </c>
      <c r="L40" s="7">
        <f t="shared" si="9"/>
        <v>3.3270953079139742E-2</v>
      </c>
    </row>
    <row r="41" spans="1:12" x14ac:dyDescent="0.3">
      <c r="A41" s="3">
        <v>66</v>
      </c>
      <c r="B41" s="4" t="s">
        <v>32</v>
      </c>
      <c r="C41" s="4" t="s">
        <v>50</v>
      </c>
      <c r="D41" s="9">
        <v>101</v>
      </c>
      <c r="E41" s="9">
        <v>139</v>
      </c>
      <c r="F41" s="9">
        <v>-691</v>
      </c>
      <c r="G41" s="9">
        <v>-108</v>
      </c>
      <c r="H41" s="9">
        <f t="shared" si="5"/>
        <v>165.042586</v>
      </c>
      <c r="I41" s="5">
        <f t="shared" si="6"/>
        <v>-0.24337547312118635</v>
      </c>
      <c r="J41" s="5">
        <f t="shared" si="7"/>
        <v>-0.23402782366678565</v>
      </c>
      <c r="K41" s="5">
        <f t="shared" si="8"/>
        <v>0.22195668000944657</v>
      </c>
      <c r="L41" s="7">
        <f t="shared" si="9"/>
        <v>1.1564146041048495E-2</v>
      </c>
    </row>
    <row r="42" spans="1:12" x14ac:dyDescent="0.3">
      <c r="A42" s="3">
        <v>67</v>
      </c>
      <c r="B42" s="4" t="s">
        <v>33</v>
      </c>
      <c r="C42" s="4" t="s">
        <v>49</v>
      </c>
      <c r="D42" s="9">
        <v>113.5</v>
      </c>
      <c r="E42" s="9">
        <v>132.74</v>
      </c>
      <c r="F42" s="9">
        <v>-473.35</v>
      </c>
      <c r="G42" s="9">
        <v>-106.62208750000001</v>
      </c>
      <c r="H42" s="9">
        <f t="shared" si="5"/>
        <v>113.05775410000001</v>
      </c>
      <c r="I42" s="5">
        <f t="shared" si="6"/>
        <v>-0.39001106535088259</v>
      </c>
      <c r="J42" s="5">
        <f t="shared" si="7"/>
        <v>-0.38900289513950437</v>
      </c>
      <c r="K42" s="5">
        <f t="shared" si="8"/>
        <v>2.1950987743445616E-2</v>
      </c>
      <c r="L42" s="7">
        <f t="shared" si="9"/>
        <v>-0.17157847822860872</v>
      </c>
    </row>
    <row r="43" spans="1:12" x14ac:dyDescent="0.3">
      <c r="A43" s="3">
        <v>68</v>
      </c>
      <c r="B43" s="4" t="s">
        <v>34</v>
      </c>
      <c r="C43" s="4" t="s">
        <v>49</v>
      </c>
      <c r="D43" s="9">
        <v>120</v>
      </c>
      <c r="E43" s="9">
        <v>156.47499999999999</v>
      </c>
      <c r="F43" s="9">
        <v>-460.4</v>
      </c>
      <c r="G43" s="9">
        <v>-85.712667999999994</v>
      </c>
      <c r="H43" s="9">
        <f t="shared" si="5"/>
        <v>109.96469839999999</v>
      </c>
      <c r="I43" s="5">
        <f t="shared" si="6"/>
        <v>-0.46431380180492665</v>
      </c>
      <c r="J43" s="5">
        <f t="shared" si="7"/>
        <v>-0.43390712077985838</v>
      </c>
      <c r="K43" s="5">
        <f t="shared" si="8"/>
        <v>-6.7174594313481606E-3</v>
      </c>
      <c r="L43" s="7">
        <f t="shared" si="9"/>
        <v>-0.19239794008269184</v>
      </c>
    </row>
    <row r="44" spans="1:12" x14ac:dyDescent="0.3">
      <c r="A44" s="3">
        <v>69</v>
      </c>
      <c r="B44" s="4" t="s">
        <v>35</v>
      </c>
      <c r="C44" s="4" t="s">
        <v>49</v>
      </c>
      <c r="D44" s="9">
        <v>133.5</v>
      </c>
      <c r="E44" s="9">
        <v>161.05500000000001</v>
      </c>
      <c r="F44" s="9">
        <v>-379.45</v>
      </c>
      <c r="G44" s="9">
        <v>-94.9345955</v>
      </c>
      <c r="H44" s="9">
        <f t="shared" si="5"/>
        <v>90.630114699999993</v>
      </c>
      <c r="I44" s="5">
        <f t="shared" si="6"/>
        <v>-0.55900191516834274</v>
      </c>
      <c r="J44" s="5">
        <f t="shared" si="7"/>
        <v>-0.52353898290277612</v>
      </c>
      <c r="K44" s="5">
        <f t="shared" si="8"/>
        <v>-0.12185952899032859</v>
      </c>
      <c r="L44" s="7">
        <f t="shared" si="9"/>
        <v>-0.29282494575326856</v>
      </c>
    </row>
    <row r="45" spans="1:12" x14ac:dyDescent="0.3">
      <c r="A45" s="3">
        <v>70</v>
      </c>
      <c r="B45" s="4" t="s">
        <v>36</v>
      </c>
      <c r="C45" s="4" t="s">
        <v>49</v>
      </c>
      <c r="D45" s="9">
        <v>84</v>
      </c>
      <c r="E45" s="9">
        <v>101.235</v>
      </c>
      <c r="F45" s="9">
        <v>-470.9</v>
      </c>
      <c r="G45" s="9">
        <v>-78.254161999999994</v>
      </c>
      <c r="H45" s="9">
        <f t="shared" si="5"/>
        <v>112.4725814</v>
      </c>
      <c r="I45" s="5">
        <f t="shared" si="6"/>
        <v>-0.28410450842705059</v>
      </c>
      <c r="J45" s="5">
        <f t="shared" si="7"/>
        <v>-0.33417201085141102</v>
      </c>
      <c r="K45" s="5">
        <f t="shared" si="8"/>
        <v>0.11478657662283975</v>
      </c>
      <c r="L45" s="7">
        <f t="shared" si="9"/>
        <v>-0.12364616040841314</v>
      </c>
    </row>
    <row r="46" spans="1:12" x14ac:dyDescent="0.3">
      <c r="A46" s="3">
        <v>71</v>
      </c>
      <c r="B46" s="4" t="s">
        <v>37</v>
      </c>
      <c r="C46" s="4" t="s">
        <v>49</v>
      </c>
      <c r="D46" s="9">
        <v>98</v>
      </c>
      <c r="E46" s="9">
        <v>113.85</v>
      </c>
      <c r="F46" s="9">
        <v>-499.4</v>
      </c>
      <c r="G46" s="9">
        <v>-100.47428600000001</v>
      </c>
      <c r="H46" s="9">
        <f t="shared" si="5"/>
        <v>119.2796924</v>
      </c>
      <c r="I46" s="5">
        <f t="shared" si="6"/>
        <v>-0.30646684065954632</v>
      </c>
      <c r="J46" s="5">
        <f t="shared" si="7"/>
        <v>-0.33392331373149764</v>
      </c>
      <c r="K46" s="5">
        <f t="shared" si="8"/>
        <v>9.0372166017157918E-2</v>
      </c>
      <c r="L46" s="7">
        <f t="shared" si="9"/>
        <v>-0.12448050465212557</v>
      </c>
    </row>
    <row r="47" spans="1:12" x14ac:dyDescent="0.3">
      <c r="A47" s="3">
        <v>72</v>
      </c>
      <c r="B47" s="4" t="s">
        <v>38</v>
      </c>
      <c r="C47" s="4" t="s">
        <v>49</v>
      </c>
      <c r="D47" s="9">
        <v>46</v>
      </c>
      <c r="E47" s="9">
        <v>101.33499999999999</v>
      </c>
      <c r="F47" s="9">
        <v>-356.55</v>
      </c>
      <c r="G47" s="9">
        <v>-99.584415000000007</v>
      </c>
      <c r="H47" s="9">
        <f t="shared" si="5"/>
        <v>85.160541300000006</v>
      </c>
      <c r="I47" s="5">
        <f t="shared" si="6"/>
        <v>-0.40532265789812572</v>
      </c>
      <c r="J47" s="5">
        <f t="shared" si="7"/>
        <v>-0.45519659652227396</v>
      </c>
      <c r="K47" s="5">
        <f t="shared" si="8"/>
        <v>0.23623999409442042</v>
      </c>
      <c r="L47" s="7">
        <f t="shared" si="9"/>
        <v>-0.11659408574843</v>
      </c>
    </row>
    <row r="48" spans="1:12" x14ac:dyDescent="0.3">
      <c r="A48" s="3">
        <v>73</v>
      </c>
      <c r="B48" s="4" t="s">
        <v>39</v>
      </c>
      <c r="C48" s="4" t="s">
        <v>49</v>
      </c>
      <c r="D48" s="9">
        <v>70</v>
      </c>
      <c r="E48" s="9">
        <v>96.65</v>
      </c>
      <c r="F48" s="9">
        <v>-492.45</v>
      </c>
      <c r="G48" s="9">
        <v>-91.664642999999998</v>
      </c>
      <c r="H48" s="9">
        <f t="shared" si="5"/>
        <v>117.61971269999999</v>
      </c>
      <c r="I48" s="5">
        <f t="shared" si="6"/>
        <v>-0.24527554595612489</v>
      </c>
      <c r="J48" s="5">
        <f t="shared" si="7"/>
        <v>-0.30450203974678125</v>
      </c>
      <c r="K48" s="5">
        <f t="shared" si="8"/>
        <v>0.19774535681321104</v>
      </c>
      <c r="L48" s="7">
        <f t="shared" si="9"/>
        <v>-7.0685452174076069E-2</v>
      </c>
    </row>
    <row r="49" spans="1:12" x14ac:dyDescent="0.3">
      <c r="A49" s="3">
        <v>74</v>
      </c>
      <c r="B49" s="4" t="s">
        <v>40</v>
      </c>
      <c r="C49" s="4" t="s">
        <v>49</v>
      </c>
      <c r="D49" s="9">
        <v>63</v>
      </c>
      <c r="E49" s="9">
        <v>95.73</v>
      </c>
      <c r="F49" s="9">
        <v>-377.1</v>
      </c>
      <c r="G49" s="9">
        <v>-99.942813000000001</v>
      </c>
      <c r="H49" s="9">
        <f t="shared" si="5"/>
        <v>90.068826600000008</v>
      </c>
      <c r="I49" s="5">
        <f t="shared" si="6"/>
        <v>-0.35714012894686631</v>
      </c>
      <c r="J49" s="5">
        <f t="shared" si="7"/>
        <v>-0.41827488519883405</v>
      </c>
      <c r="K49" s="5">
        <f t="shared" si="8"/>
        <v>0.12149136269941807</v>
      </c>
      <c r="L49" s="7">
        <f t="shared" si="9"/>
        <v>-0.16566382016329517</v>
      </c>
    </row>
    <row r="50" spans="1:12" x14ac:dyDescent="0.3">
      <c r="A50" s="3" t="s">
        <v>4</v>
      </c>
      <c r="B50" s="4" t="s">
        <v>48</v>
      </c>
      <c r="C50" s="4" t="s">
        <v>49</v>
      </c>
      <c r="D50" s="9">
        <v>60</v>
      </c>
      <c r="E50" s="9">
        <v>110</v>
      </c>
      <c r="F50" s="9">
        <v>-1143</v>
      </c>
      <c r="G50" s="9">
        <v>-130</v>
      </c>
      <c r="H50" s="9">
        <f t="shared" si="5"/>
        <v>273.00097799999998</v>
      </c>
      <c r="I50" s="5">
        <f t="shared" si="6"/>
        <v>6.6982576347866418E-2</v>
      </c>
      <c r="J50" s="5">
        <f t="shared" si="7"/>
        <v>3.2985011090725935E-2</v>
      </c>
      <c r="K50" s="5">
        <f t="shared" si="8"/>
        <v>0.62236745891300815</v>
      </c>
      <c r="L50" s="7">
        <f t="shared" si="9"/>
        <v>0.32610481022232873</v>
      </c>
    </row>
  </sheetData>
  <sortState xmlns:xlrd2="http://schemas.microsoft.com/office/spreadsheetml/2017/richdata2" ref="A2:L50">
    <sortCondition ref="A2:A50"/>
    <sortCondition ref="C2:C50"/>
  </sortState>
  <conditionalFormatting sqref="I2:L50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Yoshida Correlation Data 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Seb Green</cp:lastModifiedBy>
  <dcterms:modified xsi:type="dcterms:W3CDTF">2019-11-29T10:52:06Z</dcterms:modified>
</cp:coreProperties>
</file>