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drawings/drawing8.xml" ContentType="application/vnd.openxmlformats-officedocument.drawingml.chartshapes+xml"/>
  <Override PartName="/xl/charts/chart11.xml" ContentType="application/vnd.openxmlformats-officedocument.drawingml.chart+xml"/>
  <Override PartName="/xl/drawings/drawing9.xml" ContentType="application/vnd.openxmlformats-officedocument.drawingml.chartshapes+xml"/>
  <Override PartName="/xl/charts/chart12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drawings/drawing14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5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8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0.xml" ContentType="application/vnd.openxmlformats-officedocument.drawing+xml"/>
  <Override PartName="/xl/charts/chart44.xml" ContentType="application/vnd.openxmlformats-officedocument.drawingml.chart+xml"/>
  <Override PartName="/xl/drawings/drawing21.xml" ContentType="application/vnd.openxmlformats-officedocument.drawing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immysmac/OneDrive/PhD/Kinetics/Malonate Series/"/>
    </mc:Choice>
  </mc:AlternateContent>
  <bookViews>
    <workbookView xWindow="0" yWindow="780" windowWidth="25600" windowHeight="14160" tabRatio="500" activeTab="2"/>
  </bookViews>
  <sheets>
    <sheet name="Reference Sheet" sheetId="18" r:id="rId1"/>
    <sheet name="Dynamic Chart" sheetId="24" r:id="rId2"/>
    <sheet name="Log Plots" sheetId="25" r:id="rId3"/>
    <sheet name="Graphs" sheetId="21" r:id="rId4"/>
    <sheet name="Comparison" sheetId="4" r:id="rId5"/>
    <sheet name="Grubbs et al. AA" sheetId="19" r:id="rId6"/>
    <sheet name="KB523" sheetId="13" r:id="rId7"/>
    <sheet name="KB524" sheetId="15" r:id="rId8"/>
    <sheet name="Grubbs et al. MA" sheetId="5" r:id="rId9"/>
    <sheet name="KB304" sheetId="2" r:id="rId10"/>
    <sheet name="KB307" sheetId="7" r:id="rId11"/>
    <sheet name="KB503" sheetId="12" r:id="rId12"/>
    <sheet name="KB312" sheetId="8" r:id="rId13"/>
    <sheet name="KB499" sheetId="11" r:id="rId14"/>
    <sheet name="KB568" sheetId="20" r:id="rId15"/>
    <sheet name="KB476" sheetId="9" r:id="rId16"/>
    <sheet name="KB481" sheetId="10" r:id="rId17"/>
    <sheet name="KB526" sheetId="16" r:id="rId18"/>
    <sheet name="Sheet2" sheetId="22" r:id="rId19"/>
    <sheet name="Sheet3" sheetId="23" r:id="rId20"/>
  </sheets>
  <externalReferences>
    <externalReference r:id="rId21"/>
    <externalReference r:id="rId22"/>
  </externalReferences>
  <definedNames>
    <definedName name="AA">Graphs!$B$2:$J$25</definedName>
    <definedName name="KB299.">Graphs!$AP$2:$AX$25</definedName>
    <definedName name="KB304.">Graphs!$AZ$2:$BH$25</definedName>
    <definedName name="KB307.">Graphs!$BJ$2:$BR$25</definedName>
    <definedName name="KB312.">Graphs!$CD$2:$CL$25</definedName>
    <definedName name="KB476.">Graphs!$CX$2:$DF$25</definedName>
    <definedName name="KB481.">Graphs!$DH$2:$DP$25</definedName>
    <definedName name="KB499.">Graphs!$CN$2:$CV$25</definedName>
    <definedName name="KB503.">Graphs!$BT$2:$CB$25</definedName>
    <definedName name="KB523.">Graphs!$L$2:$T$25</definedName>
    <definedName name="KB524.">Graphs!$V$2:$AD$25</definedName>
    <definedName name="KB526.">Graphs!$DR$2:$DZ$25</definedName>
    <definedName name="MA">Graphs!$AF$2:$AN$25</definedName>
    <definedName name="_xlnm.Print_Area" localSheetId="4">Comparison!$A$20:$I$44</definedName>
    <definedName name="_xlnm.Print_Area" localSheetId="5">'Grubbs et al. AA'!$F$23:$O$47</definedName>
    <definedName name="_xlnm.Print_Area" localSheetId="8">'Grubbs et al. MA'!$E$17:$N$41</definedName>
    <definedName name="_xlnm.Print_Area" localSheetId="9">'KB304'!$O$1:$X$25</definedName>
    <definedName name="_xlnm.Print_Area" localSheetId="10">'KB307'!$G$18:$P$42</definedName>
    <definedName name="_xlnm.Print_Area" localSheetId="12">'KB312'!$E$19:$N$42</definedName>
    <definedName name="_xlnm.Print_Area" localSheetId="15">'KB476'!$E$18:$N$42</definedName>
    <definedName name="_xlnm.Print_Area" localSheetId="16">'KB481'!$E$18:$N$42</definedName>
    <definedName name="_xlnm.Print_Area" localSheetId="13">'KB499'!$E$18:$N$42</definedName>
    <definedName name="_xlnm.Print_Area" localSheetId="11">'KB503'!$G$18:$P$42</definedName>
    <definedName name="_xlnm.Print_Area" localSheetId="6">'KB523'!$F$19:$O$43</definedName>
    <definedName name="_xlnm.Print_Area" localSheetId="7">'KB524'!$F$19:$O$43</definedName>
    <definedName name="_xlnm.Print_Area" localSheetId="17">'KB526'!$E$18:$N$42</definedName>
    <definedName name="_xlnm.Print_Area" localSheetId="14">'KB568'!$E$18:$N$42</definedName>
    <definedName name="_xlnm.Print_Area" localSheetId="0">'Reference Sheet'!$B$2:$J$22</definedName>
    <definedName name="Selection">Graphs!$B$28:$B$41</definedName>
    <definedName name="Selection2">CHOOSE('Reference Sheet'!$O$2, AA, KB523., KB524., MA, KB299., KB304., KB307., KB503., KB312., KB499., KB568., KB476., KB481., KB526.)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2" l="1"/>
  <c r="E3" i="2"/>
  <c r="C4" i="2"/>
  <c r="E4" i="2"/>
  <c r="C5" i="2"/>
  <c r="E5" i="2"/>
  <c r="C6" i="2"/>
  <c r="E6" i="2"/>
  <c r="C7" i="2"/>
  <c r="E7" i="2"/>
  <c r="C8" i="2"/>
  <c r="E8" i="2"/>
  <c r="C9" i="2"/>
  <c r="E9" i="2"/>
  <c r="C10" i="2"/>
  <c r="E10" i="2"/>
  <c r="C11" i="2"/>
  <c r="E11" i="2"/>
  <c r="C12" i="2"/>
  <c r="E12" i="2"/>
  <c r="C13" i="2"/>
  <c r="E13" i="2"/>
  <c r="C14" i="2"/>
  <c r="E14" i="2"/>
  <c r="C15" i="2"/>
  <c r="E15" i="2"/>
  <c r="C16" i="2"/>
  <c r="E16" i="2"/>
  <c r="C17" i="2"/>
  <c r="E17" i="2"/>
  <c r="C18" i="2"/>
  <c r="E18" i="2"/>
  <c r="C19" i="2"/>
  <c r="E19" i="2"/>
  <c r="C20" i="2"/>
  <c r="E20" i="2"/>
  <c r="C21" i="2"/>
  <c r="E21" i="2"/>
  <c r="C22" i="2"/>
  <c r="E22" i="2"/>
  <c r="C23" i="2"/>
  <c r="E23" i="2"/>
  <c r="C24" i="2"/>
  <c r="E24" i="2"/>
  <c r="C25" i="2"/>
  <c r="E25" i="2"/>
  <c r="C26" i="2"/>
  <c r="E26" i="2"/>
  <c r="C2" i="2"/>
  <c r="E2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C3" i="16"/>
  <c r="E3" i="16"/>
  <c r="C4" i="16"/>
  <c r="E4" i="16"/>
  <c r="C5" i="16"/>
  <c r="E5" i="16"/>
  <c r="C6" i="16"/>
  <c r="E6" i="16"/>
  <c r="C7" i="16"/>
  <c r="E7" i="16"/>
  <c r="C2" i="16"/>
  <c r="E2" i="16"/>
  <c r="F7" i="16"/>
  <c r="F6" i="16"/>
  <c r="F5" i="16"/>
  <c r="F4" i="16"/>
  <c r="F3" i="16"/>
  <c r="F2" i="16"/>
  <c r="C7" i="10"/>
  <c r="E7" i="10"/>
  <c r="C8" i="10"/>
  <c r="E8" i="10"/>
  <c r="C9" i="10"/>
  <c r="E9" i="10"/>
  <c r="C10" i="10"/>
  <c r="E10" i="10"/>
  <c r="C11" i="10"/>
  <c r="E11" i="10"/>
  <c r="C12" i="10"/>
  <c r="E12" i="10"/>
  <c r="C13" i="10"/>
  <c r="E13" i="10"/>
  <c r="C14" i="10"/>
  <c r="E14" i="10"/>
  <c r="C15" i="10"/>
  <c r="E15" i="10"/>
  <c r="C16" i="10"/>
  <c r="E16" i="10"/>
  <c r="C17" i="10"/>
  <c r="E17" i="10"/>
  <c r="C18" i="10"/>
  <c r="E18" i="10"/>
  <c r="C19" i="10"/>
  <c r="E19" i="10"/>
  <c r="C20" i="10"/>
  <c r="E20" i="10"/>
  <c r="C21" i="10"/>
  <c r="E21" i="10"/>
  <c r="C22" i="10"/>
  <c r="E22" i="10"/>
  <c r="C23" i="10"/>
  <c r="E23" i="10"/>
  <c r="C24" i="10"/>
  <c r="E24" i="10"/>
  <c r="C25" i="10"/>
  <c r="E25" i="10"/>
  <c r="C26" i="10"/>
  <c r="E26" i="10"/>
  <c r="C27" i="10"/>
  <c r="E27" i="10"/>
  <c r="C28" i="10"/>
  <c r="E28" i="10"/>
  <c r="C29" i="10"/>
  <c r="E29" i="10"/>
  <c r="C30" i="10"/>
  <c r="E30" i="10"/>
  <c r="C31" i="10"/>
  <c r="E31" i="10"/>
  <c r="C32" i="10"/>
  <c r="E32" i="10"/>
  <c r="C33" i="10"/>
  <c r="E33" i="10"/>
  <c r="C34" i="10"/>
  <c r="E34" i="10"/>
  <c r="C35" i="10"/>
  <c r="E35" i="10"/>
  <c r="C36" i="10"/>
  <c r="E36" i="10"/>
  <c r="C37" i="10"/>
  <c r="E37" i="10"/>
  <c r="C38" i="10"/>
  <c r="E38" i="10"/>
  <c r="C3" i="10"/>
  <c r="E3" i="10"/>
  <c r="C4" i="10"/>
  <c r="E4" i="10"/>
  <c r="C5" i="10"/>
  <c r="E5" i="10"/>
  <c r="C6" i="10"/>
  <c r="E6" i="10"/>
  <c r="C2" i="10"/>
  <c r="E2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C54" i="19"/>
  <c r="D54" i="19"/>
  <c r="E54" i="19"/>
  <c r="C53" i="19"/>
  <c r="D53" i="19"/>
  <c r="E53" i="19"/>
  <c r="C52" i="19"/>
  <c r="D52" i="19"/>
  <c r="E52" i="19"/>
  <c r="C51" i="19"/>
  <c r="D51" i="19"/>
  <c r="E51" i="19"/>
  <c r="C50" i="19"/>
  <c r="D50" i="19"/>
  <c r="E50" i="19"/>
  <c r="C49" i="19"/>
  <c r="D49" i="19"/>
  <c r="E49" i="19"/>
  <c r="C48" i="19"/>
  <c r="D48" i="19"/>
  <c r="E48" i="19"/>
  <c r="C47" i="19"/>
  <c r="D47" i="19"/>
  <c r="E47" i="19"/>
  <c r="C46" i="19"/>
  <c r="D46" i="19"/>
  <c r="E46" i="19"/>
  <c r="C45" i="19"/>
  <c r="D45" i="19"/>
  <c r="E45" i="19"/>
  <c r="C44" i="19"/>
  <c r="D44" i="19"/>
  <c r="E44" i="19"/>
  <c r="C43" i="19"/>
  <c r="D43" i="19"/>
  <c r="E43" i="19"/>
  <c r="C42" i="19"/>
  <c r="D42" i="19"/>
  <c r="E42" i="19"/>
  <c r="C41" i="19"/>
  <c r="D41" i="19"/>
  <c r="E41" i="19"/>
  <c r="C40" i="19"/>
  <c r="D40" i="19"/>
  <c r="E40" i="19"/>
  <c r="C39" i="19"/>
  <c r="D39" i="19"/>
  <c r="E39" i="19"/>
  <c r="C38" i="19"/>
  <c r="D38" i="19"/>
  <c r="E38" i="19"/>
  <c r="C37" i="19"/>
  <c r="D37" i="19"/>
  <c r="E37" i="19"/>
  <c r="C36" i="19"/>
  <c r="D36" i="19"/>
  <c r="E36" i="19"/>
  <c r="C35" i="19"/>
  <c r="D35" i="19"/>
  <c r="E35" i="19"/>
  <c r="C34" i="19"/>
  <c r="D34" i="19"/>
  <c r="E34" i="19"/>
  <c r="C33" i="19"/>
  <c r="D33" i="19"/>
  <c r="E33" i="19"/>
  <c r="C32" i="19"/>
  <c r="D32" i="19"/>
  <c r="E32" i="19"/>
  <c r="C31" i="19"/>
  <c r="D31" i="19"/>
  <c r="E31" i="19"/>
  <c r="C30" i="19"/>
  <c r="D30" i="19"/>
  <c r="E30" i="19"/>
  <c r="C29" i="19"/>
  <c r="D29" i="19"/>
  <c r="E29" i="19"/>
  <c r="C28" i="19"/>
  <c r="D28" i="19"/>
  <c r="E28" i="19"/>
  <c r="C27" i="19"/>
  <c r="D27" i="19"/>
  <c r="E27" i="19"/>
  <c r="C26" i="19"/>
  <c r="D26" i="19"/>
  <c r="E26" i="19"/>
  <c r="C25" i="19"/>
  <c r="D25" i="19"/>
  <c r="E25" i="19"/>
  <c r="C24" i="19"/>
  <c r="D24" i="19"/>
  <c r="E24" i="19"/>
  <c r="C23" i="19"/>
  <c r="D23" i="19"/>
  <c r="E23" i="19"/>
  <c r="C22" i="19"/>
  <c r="D22" i="19"/>
  <c r="E22" i="19"/>
  <c r="C21" i="19"/>
  <c r="D21" i="19"/>
  <c r="E21" i="19"/>
  <c r="C20" i="19"/>
  <c r="D20" i="19"/>
  <c r="E20" i="19"/>
  <c r="C19" i="19"/>
  <c r="D19" i="19"/>
  <c r="E19" i="19"/>
  <c r="C18" i="19"/>
  <c r="D18" i="19"/>
  <c r="E18" i="19"/>
  <c r="C17" i="19"/>
  <c r="D17" i="19"/>
  <c r="E17" i="19"/>
  <c r="C16" i="19"/>
  <c r="D16" i="19"/>
  <c r="E16" i="19"/>
  <c r="C15" i="19"/>
  <c r="D15" i="19"/>
  <c r="E15" i="19"/>
  <c r="C14" i="19"/>
  <c r="D14" i="19"/>
  <c r="E14" i="19"/>
  <c r="C13" i="19"/>
  <c r="D13" i="19"/>
  <c r="E13" i="19"/>
  <c r="C12" i="19"/>
  <c r="D12" i="19"/>
  <c r="E12" i="19"/>
  <c r="C11" i="19"/>
  <c r="D11" i="19"/>
  <c r="E11" i="19"/>
  <c r="C10" i="19"/>
  <c r="D10" i="19"/>
  <c r="E10" i="19"/>
  <c r="C9" i="19"/>
  <c r="D9" i="19"/>
  <c r="E9" i="19"/>
  <c r="C8" i="19"/>
  <c r="D8" i="19"/>
  <c r="E8" i="19"/>
  <c r="C7" i="19"/>
  <c r="D7" i="19"/>
  <c r="E7" i="19"/>
  <c r="C6" i="19"/>
  <c r="D6" i="19"/>
  <c r="E6" i="19"/>
  <c r="C5" i="19"/>
  <c r="D5" i="19"/>
  <c r="E5" i="19"/>
  <c r="C4" i="19"/>
  <c r="D4" i="19"/>
  <c r="E4" i="19"/>
  <c r="C3" i="19"/>
  <c r="D3" i="19"/>
  <c r="E3" i="19"/>
  <c r="C2" i="19"/>
  <c r="D2" i="19"/>
  <c r="E2" i="19"/>
  <c r="C19" i="7"/>
  <c r="D19" i="7"/>
  <c r="E19" i="7"/>
  <c r="C18" i="7"/>
  <c r="D18" i="7"/>
  <c r="E18" i="7"/>
  <c r="C17" i="7"/>
  <c r="D17" i="7"/>
  <c r="E17" i="7"/>
  <c r="C16" i="7"/>
  <c r="D16" i="7"/>
  <c r="E16" i="7"/>
  <c r="C15" i="7"/>
  <c r="D15" i="7"/>
  <c r="E15" i="7"/>
  <c r="C14" i="7"/>
  <c r="D14" i="7"/>
  <c r="E14" i="7"/>
  <c r="C13" i="7"/>
  <c r="D13" i="7"/>
  <c r="E13" i="7"/>
  <c r="C12" i="7"/>
  <c r="D12" i="7"/>
  <c r="E12" i="7"/>
  <c r="C11" i="7"/>
  <c r="D11" i="7"/>
  <c r="E11" i="7"/>
  <c r="C10" i="7"/>
  <c r="D10" i="7"/>
  <c r="E10" i="7"/>
  <c r="C9" i="7"/>
  <c r="D9" i="7"/>
  <c r="E9" i="7"/>
  <c r="C8" i="7"/>
  <c r="D8" i="7"/>
  <c r="E8" i="7"/>
  <c r="C7" i="7"/>
  <c r="D7" i="7"/>
  <c r="E7" i="7"/>
  <c r="C6" i="7"/>
  <c r="D6" i="7"/>
  <c r="E6" i="7"/>
  <c r="C5" i="7"/>
  <c r="D5" i="7"/>
  <c r="E5" i="7"/>
  <c r="C4" i="7"/>
  <c r="D4" i="7"/>
  <c r="E4" i="7"/>
  <c r="C3" i="7"/>
  <c r="D3" i="7"/>
  <c r="E3" i="7"/>
  <c r="C2" i="7"/>
  <c r="D2" i="7"/>
  <c r="E2" i="7"/>
  <c r="C41" i="15"/>
  <c r="D41" i="15"/>
  <c r="E41" i="15"/>
  <c r="C40" i="15"/>
  <c r="D40" i="15"/>
  <c r="E40" i="15"/>
  <c r="C39" i="15"/>
  <c r="D39" i="15"/>
  <c r="E39" i="15"/>
  <c r="C38" i="15"/>
  <c r="D38" i="15"/>
  <c r="E38" i="15"/>
  <c r="C37" i="15"/>
  <c r="D37" i="15"/>
  <c r="E37" i="15"/>
  <c r="C36" i="15"/>
  <c r="D36" i="15"/>
  <c r="E36" i="15"/>
  <c r="C35" i="15"/>
  <c r="D35" i="15"/>
  <c r="E35" i="15"/>
  <c r="C34" i="15"/>
  <c r="D34" i="15"/>
  <c r="E34" i="15"/>
  <c r="C33" i="15"/>
  <c r="D33" i="15"/>
  <c r="E33" i="15"/>
  <c r="C32" i="15"/>
  <c r="D32" i="15"/>
  <c r="E32" i="15"/>
  <c r="C31" i="15"/>
  <c r="D31" i="15"/>
  <c r="E31" i="15"/>
  <c r="C30" i="15"/>
  <c r="D30" i="15"/>
  <c r="E30" i="15"/>
  <c r="C29" i="15"/>
  <c r="D29" i="15"/>
  <c r="E29" i="15"/>
  <c r="C28" i="15"/>
  <c r="D28" i="15"/>
  <c r="E28" i="15"/>
  <c r="C27" i="15"/>
  <c r="D27" i="15"/>
  <c r="E27" i="15"/>
  <c r="C26" i="15"/>
  <c r="D26" i="15"/>
  <c r="E26" i="15"/>
  <c r="C25" i="15"/>
  <c r="D25" i="15"/>
  <c r="E25" i="15"/>
  <c r="C24" i="15"/>
  <c r="D24" i="15"/>
  <c r="E24" i="15"/>
  <c r="C23" i="15"/>
  <c r="D23" i="15"/>
  <c r="E23" i="15"/>
  <c r="C22" i="15"/>
  <c r="D22" i="15"/>
  <c r="E22" i="15"/>
  <c r="C21" i="15"/>
  <c r="D21" i="15"/>
  <c r="E21" i="15"/>
  <c r="C20" i="15"/>
  <c r="D20" i="15"/>
  <c r="E20" i="15"/>
  <c r="C19" i="15"/>
  <c r="D19" i="15"/>
  <c r="E19" i="15"/>
  <c r="C18" i="15"/>
  <c r="D18" i="15"/>
  <c r="E18" i="15"/>
  <c r="C17" i="15"/>
  <c r="D17" i="15"/>
  <c r="E17" i="15"/>
  <c r="C16" i="15"/>
  <c r="D16" i="15"/>
  <c r="E16" i="15"/>
  <c r="C15" i="15"/>
  <c r="D15" i="15"/>
  <c r="E15" i="15"/>
  <c r="C14" i="15"/>
  <c r="D14" i="15"/>
  <c r="E14" i="15"/>
  <c r="C13" i="15"/>
  <c r="D13" i="15"/>
  <c r="E13" i="15"/>
  <c r="C12" i="15"/>
  <c r="D12" i="15"/>
  <c r="E12" i="15"/>
  <c r="C11" i="15"/>
  <c r="D11" i="15"/>
  <c r="E11" i="15"/>
  <c r="C10" i="15"/>
  <c r="D10" i="15"/>
  <c r="E10" i="15"/>
  <c r="C9" i="15"/>
  <c r="D9" i="15"/>
  <c r="E9" i="15"/>
  <c r="C8" i="15"/>
  <c r="D8" i="15"/>
  <c r="E8" i="15"/>
  <c r="C7" i="15"/>
  <c r="D7" i="15"/>
  <c r="E7" i="15"/>
  <c r="C6" i="15"/>
  <c r="D6" i="15"/>
  <c r="E6" i="15"/>
  <c r="C5" i="15"/>
  <c r="D5" i="15"/>
  <c r="E5" i="15"/>
  <c r="C4" i="15"/>
  <c r="D4" i="15"/>
  <c r="E4" i="15"/>
  <c r="C3" i="15"/>
  <c r="D3" i="15"/>
  <c r="E3" i="15"/>
  <c r="C2" i="15"/>
  <c r="D2" i="15"/>
  <c r="E2" i="15"/>
  <c r="C9" i="12"/>
  <c r="D9" i="12"/>
  <c r="E9" i="12"/>
  <c r="C8" i="12"/>
  <c r="D8" i="12"/>
  <c r="E8" i="12"/>
  <c r="C7" i="12"/>
  <c r="D7" i="12"/>
  <c r="E7" i="12"/>
  <c r="C6" i="12"/>
  <c r="D6" i="12"/>
  <c r="E6" i="12"/>
  <c r="C5" i="12"/>
  <c r="D5" i="12"/>
  <c r="E5" i="12"/>
  <c r="C4" i="12"/>
  <c r="D4" i="12"/>
  <c r="E4" i="12"/>
  <c r="C3" i="12"/>
  <c r="D3" i="12"/>
  <c r="E3" i="12"/>
  <c r="C2" i="12"/>
  <c r="D2" i="12"/>
  <c r="E2" i="12"/>
  <c r="C3" i="13"/>
  <c r="D3" i="13"/>
  <c r="E3" i="13"/>
  <c r="C4" i="13"/>
  <c r="D4" i="13"/>
  <c r="E4" i="13"/>
  <c r="C5" i="13"/>
  <c r="D5" i="13"/>
  <c r="E5" i="13"/>
  <c r="C6" i="13"/>
  <c r="D6" i="13"/>
  <c r="E6" i="13"/>
  <c r="C7" i="13"/>
  <c r="D7" i="13"/>
  <c r="E7" i="13"/>
  <c r="C8" i="13"/>
  <c r="D8" i="13"/>
  <c r="E8" i="13"/>
  <c r="C9" i="13"/>
  <c r="D9" i="13"/>
  <c r="E9" i="13"/>
  <c r="C10" i="13"/>
  <c r="D10" i="13"/>
  <c r="E10" i="13"/>
  <c r="C11" i="13"/>
  <c r="D11" i="13"/>
  <c r="E11" i="13"/>
  <c r="C12" i="13"/>
  <c r="D12" i="13"/>
  <c r="E12" i="13"/>
  <c r="C13" i="13"/>
  <c r="D13" i="13"/>
  <c r="E13" i="13"/>
  <c r="C14" i="13"/>
  <c r="D14" i="13"/>
  <c r="E14" i="13"/>
  <c r="C15" i="13"/>
  <c r="D15" i="13"/>
  <c r="E15" i="13"/>
  <c r="C16" i="13"/>
  <c r="D16" i="13"/>
  <c r="E16" i="13"/>
  <c r="C17" i="13"/>
  <c r="D17" i="13"/>
  <c r="E17" i="13"/>
  <c r="C18" i="13"/>
  <c r="D18" i="13"/>
  <c r="E18" i="13"/>
  <c r="C19" i="13"/>
  <c r="D19" i="13"/>
  <c r="E19" i="13"/>
  <c r="C20" i="13"/>
  <c r="D20" i="13"/>
  <c r="E20" i="13"/>
  <c r="C21" i="13"/>
  <c r="D21" i="13"/>
  <c r="E21" i="13"/>
  <c r="C22" i="13"/>
  <c r="D22" i="13"/>
  <c r="E22" i="13"/>
  <c r="C23" i="13"/>
  <c r="D23" i="13"/>
  <c r="E23" i="13"/>
  <c r="C24" i="13"/>
  <c r="D24" i="13"/>
  <c r="E24" i="13"/>
  <c r="C25" i="13"/>
  <c r="D25" i="13"/>
  <c r="E25" i="13"/>
  <c r="C26" i="13"/>
  <c r="D26" i="13"/>
  <c r="E26" i="13"/>
  <c r="C27" i="13"/>
  <c r="D27" i="13"/>
  <c r="E27" i="13"/>
  <c r="C28" i="13"/>
  <c r="D28" i="13"/>
  <c r="E28" i="13"/>
  <c r="C29" i="13"/>
  <c r="D29" i="13"/>
  <c r="E29" i="13"/>
  <c r="C30" i="13"/>
  <c r="D30" i="13"/>
  <c r="E30" i="13"/>
  <c r="C31" i="13"/>
  <c r="D31" i="13"/>
  <c r="E31" i="13"/>
  <c r="C32" i="13"/>
  <c r="D32" i="13"/>
  <c r="E32" i="13"/>
  <c r="C33" i="13"/>
  <c r="D33" i="13"/>
  <c r="E33" i="13"/>
  <c r="C34" i="13"/>
  <c r="D34" i="13"/>
  <c r="E34" i="13"/>
  <c r="C35" i="13"/>
  <c r="D35" i="13"/>
  <c r="E35" i="13"/>
  <c r="C36" i="13"/>
  <c r="D36" i="13"/>
  <c r="E36" i="13"/>
  <c r="C37" i="13"/>
  <c r="D37" i="13"/>
  <c r="E37" i="13"/>
  <c r="C38" i="13"/>
  <c r="D38" i="13"/>
  <c r="E38" i="13"/>
  <c r="C39" i="13"/>
  <c r="D39" i="13"/>
  <c r="E39" i="13"/>
  <c r="C40" i="13"/>
  <c r="D40" i="13"/>
  <c r="E40" i="13"/>
  <c r="C41" i="13"/>
  <c r="D41" i="13"/>
  <c r="E41" i="13"/>
  <c r="C42" i="13"/>
  <c r="D42" i="13"/>
  <c r="E42" i="13"/>
  <c r="C43" i="13"/>
  <c r="D43" i="13"/>
  <c r="E43" i="13"/>
  <c r="C44" i="13"/>
  <c r="D44" i="13"/>
  <c r="E44" i="13"/>
  <c r="C45" i="13"/>
  <c r="D45" i="13"/>
  <c r="E45" i="13"/>
  <c r="C46" i="13"/>
  <c r="D46" i="13"/>
  <c r="E46" i="13"/>
  <c r="C47" i="13"/>
  <c r="D47" i="13"/>
  <c r="E47" i="13"/>
  <c r="C48" i="13"/>
  <c r="D48" i="13"/>
  <c r="E48" i="13"/>
  <c r="C49" i="13"/>
  <c r="D49" i="13"/>
  <c r="E49" i="13"/>
  <c r="C50" i="13"/>
  <c r="D50" i="13"/>
  <c r="E50" i="13"/>
  <c r="C51" i="13"/>
  <c r="D51" i="13"/>
  <c r="E51" i="13"/>
  <c r="C52" i="13"/>
  <c r="D52" i="13"/>
  <c r="E52" i="13"/>
  <c r="C53" i="13"/>
  <c r="D53" i="13"/>
  <c r="E53" i="13"/>
  <c r="C54" i="13"/>
  <c r="D54" i="13"/>
  <c r="E54" i="13"/>
  <c r="C55" i="13"/>
  <c r="D55" i="13"/>
  <c r="E55" i="13"/>
  <c r="C56" i="13"/>
  <c r="D56" i="13"/>
  <c r="E56" i="13"/>
  <c r="C57" i="13"/>
  <c r="D57" i="13"/>
  <c r="E57" i="13"/>
  <c r="C58" i="13"/>
  <c r="D58" i="13"/>
  <c r="E58" i="13"/>
  <c r="C59" i="13"/>
  <c r="D59" i="13"/>
  <c r="E59" i="13"/>
  <c r="C60" i="13"/>
  <c r="D60" i="13"/>
  <c r="E60" i="13"/>
  <c r="C61" i="13"/>
  <c r="D61" i="13"/>
  <c r="E61" i="13"/>
  <c r="C62" i="13"/>
  <c r="D62" i="13"/>
  <c r="E62" i="13"/>
  <c r="C2" i="13"/>
  <c r="D2" i="13"/>
  <c r="E2" i="13"/>
  <c r="U41" i="23"/>
  <c r="U42" i="23"/>
  <c r="U43" i="23"/>
  <c r="U44" i="23"/>
  <c r="U45" i="23"/>
  <c r="U46" i="23"/>
  <c r="U47" i="23"/>
  <c r="U48" i="23"/>
  <c r="U49" i="23"/>
  <c r="U50" i="23"/>
  <c r="U51" i="23"/>
  <c r="U52" i="23"/>
  <c r="U53" i="23"/>
  <c r="U54" i="23"/>
  <c r="U55" i="23"/>
  <c r="U56" i="23"/>
  <c r="U57" i="23"/>
  <c r="U58" i="23"/>
  <c r="U59" i="23"/>
  <c r="U60" i="23"/>
  <c r="U61" i="23"/>
  <c r="U62" i="23"/>
  <c r="U63" i="23"/>
  <c r="U21" i="23"/>
  <c r="U22" i="23"/>
  <c r="U23" i="23"/>
  <c r="U24" i="23"/>
  <c r="U25" i="23"/>
  <c r="U26" i="23"/>
  <c r="U27" i="23"/>
  <c r="U28" i="23"/>
  <c r="U29" i="23"/>
  <c r="U30" i="23"/>
  <c r="U31" i="23"/>
  <c r="U32" i="23"/>
  <c r="U33" i="23"/>
  <c r="U34" i="23"/>
  <c r="U35" i="23"/>
  <c r="U36" i="23"/>
  <c r="U37" i="23"/>
  <c r="U38" i="23"/>
  <c r="U39" i="23"/>
  <c r="U40" i="23"/>
  <c r="U5" i="23"/>
  <c r="U6" i="23"/>
  <c r="U7" i="23"/>
  <c r="U8" i="23"/>
  <c r="U9" i="23"/>
  <c r="U10" i="23"/>
  <c r="U11" i="23"/>
  <c r="U12" i="23"/>
  <c r="U13" i="23"/>
  <c r="U14" i="23"/>
  <c r="U15" i="23"/>
  <c r="U16" i="23"/>
  <c r="U17" i="23"/>
  <c r="U18" i="23"/>
  <c r="U19" i="23"/>
  <c r="U20" i="23"/>
  <c r="Z5" i="23"/>
  <c r="Z6" i="23"/>
  <c r="Z7" i="23"/>
  <c r="Z8" i="23"/>
  <c r="Z9" i="23"/>
  <c r="Y5" i="23"/>
  <c r="Y6" i="23"/>
  <c r="Y7" i="23"/>
  <c r="Y8" i="23"/>
  <c r="Y9" i="23"/>
  <c r="X5" i="23"/>
  <c r="X6" i="23"/>
  <c r="X7" i="23"/>
  <c r="X8" i="23"/>
  <c r="X9" i="23"/>
  <c r="X10" i="23"/>
  <c r="X11" i="23"/>
  <c r="X12" i="23"/>
  <c r="X13" i="23"/>
  <c r="X14" i="23"/>
  <c r="X15" i="23"/>
  <c r="X16" i="23"/>
  <c r="X17" i="23"/>
  <c r="X18" i="23"/>
  <c r="X19" i="23"/>
  <c r="X20" i="23"/>
  <c r="X21" i="23"/>
  <c r="X22" i="23"/>
  <c r="X23" i="23"/>
  <c r="X24" i="23"/>
  <c r="X25" i="23"/>
  <c r="X26" i="23"/>
  <c r="X27" i="23"/>
  <c r="X28" i="23"/>
  <c r="X29" i="23"/>
  <c r="X30" i="23"/>
  <c r="X31" i="23"/>
  <c r="X32" i="23"/>
  <c r="X33" i="23"/>
  <c r="X34" i="23"/>
  <c r="X35" i="23"/>
  <c r="X36" i="23"/>
  <c r="X37" i="23"/>
  <c r="X38" i="23"/>
  <c r="X39" i="23"/>
  <c r="X40" i="23"/>
  <c r="W33" i="23"/>
  <c r="W34" i="23"/>
  <c r="W35" i="23"/>
  <c r="W36" i="23"/>
  <c r="W37" i="23"/>
  <c r="W38" i="23"/>
  <c r="W39" i="23"/>
  <c r="W40" i="23"/>
  <c r="W5" i="23"/>
  <c r="W6" i="23"/>
  <c r="W7" i="23"/>
  <c r="W8" i="23"/>
  <c r="W9" i="23"/>
  <c r="W10" i="23"/>
  <c r="W11" i="23"/>
  <c r="W12" i="23"/>
  <c r="W13" i="23"/>
  <c r="W14" i="23"/>
  <c r="W15" i="23"/>
  <c r="W16" i="23"/>
  <c r="W17" i="23"/>
  <c r="W18" i="23"/>
  <c r="W19" i="23"/>
  <c r="W20" i="23"/>
  <c r="W21" i="23"/>
  <c r="W22" i="23"/>
  <c r="W23" i="23"/>
  <c r="W24" i="23"/>
  <c r="W25" i="23"/>
  <c r="W26" i="23"/>
  <c r="W27" i="23"/>
  <c r="W28" i="23"/>
  <c r="W29" i="23"/>
  <c r="W30" i="23"/>
  <c r="W31" i="23"/>
  <c r="W32" i="23"/>
  <c r="V5" i="23"/>
  <c r="V6" i="23"/>
  <c r="V7" i="23"/>
  <c r="V8" i="23"/>
  <c r="V9" i="23"/>
  <c r="V10" i="23"/>
  <c r="V11" i="23"/>
  <c r="V12" i="23"/>
  <c r="V13" i="23"/>
  <c r="V14" i="23"/>
  <c r="V15" i="23"/>
  <c r="V16" i="23"/>
  <c r="V17" i="23"/>
  <c r="V18" i="23"/>
  <c r="V19" i="23"/>
  <c r="V20" i="23"/>
  <c r="V21" i="23"/>
  <c r="V22" i="23"/>
  <c r="V23" i="23"/>
  <c r="V24" i="23"/>
  <c r="V25" i="23"/>
  <c r="V26" i="23"/>
  <c r="V27" i="23"/>
  <c r="V28" i="23"/>
  <c r="V29" i="23"/>
  <c r="V30" i="23"/>
  <c r="V31" i="23"/>
  <c r="V32" i="23"/>
  <c r="V33" i="23"/>
  <c r="V34" i="23"/>
  <c r="V35" i="23"/>
  <c r="V36" i="23"/>
  <c r="V37" i="23"/>
  <c r="V38" i="23"/>
  <c r="V39" i="23"/>
  <c r="V40" i="23"/>
  <c r="V41" i="23"/>
  <c r="V42" i="23"/>
  <c r="V43" i="23"/>
  <c r="V44" i="23"/>
  <c r="V45" i="23"/>
  <c r="V46" i="23"/>
  <c r="V47" i="23"/>
  <c r="V48" i="23"/>
  <c r="V49" i="23"/>
  <c r="V50" i="23"/>
  <c r="V51" i="23"/>
  <c r="V52" i="23"/>
  <c r="V53" i="23"/>
  <c r="V54" i="23"/>
  <c r="V55" i="23"/>
  <c r="V56" i="23"/>
  <c r="V57" i="23"/>
  <c r="V58" i="23"/>
  <c r="V59" i="23"/>
  <c r="V60" i="23"/>
  <c r="V61" i="23"/>
  <c r="V62" i="23"/>
  <c r="V63" i="23"/>
  <c r="T5" i="23"/>
  <c r="T6" i="23"/>
  <c r="T7" i="23"/>
  <c r="T8" i="23"/>
  <c r="T9" i="23"/>
  <c r="T10" i="23"/>
  <c r="T11" i="23"/>
  <c r="T12" i="23"/>
  <c r="T13" i="23"/>
  <c r="T14" i="23"/>
  <c r="T15" i="23"/>
  <c r="S5" i="23"/>
  <c r="S6" i="23"/>
  <c r="S7" i="23"/>
  <c r="S8" i="23"/>
  <c r="S9" i="23"/>
  <c r="S10" i="23"/>
  <c r="S11" i="23"/>
  <c r="S12" i="23"/>
  <c r="S13" i="23"/>
  <c r="S14" i="23"/>
  <c r="S15" i="23"/>
  <c r="R5" i="23"/>
  <c r="R6" i="23"/>
  <c r="R7" i="23"/>
  <c r="R8" i="23"/>
  <c r="R9" i="23"/>
  <c r="R10" i="23"/>
  <c r="R11" i="23"/>
  <c r="R12" i="23"/>
  <c r="R13" i="23"/>
  <c r="R14" i="23"/>
  <c r="R15" i="23"/>
  <c r="R16" i="23"/>
  <c r="R17" i="23"/>
  <c r="R18" i="23"/>
  <c r="R19" i="23"/>
  <c r="R20" i="23"/>
  <c r="R21" i="23"/>
  <c r="R22" i="23"/>
  <c r="R23" i="23"/>
  <c r="R24" i="23"/>
  <c r="R25" i="23"/>
  <c r="R26" i="23"/>
  <c r="R27" i="23"/>
  <c r="R28" i="23"/>
  <c r="R29" i="23"/>
  <c r="R30" i="23"/>
  <c r="R31" i="23"/>
  <c r="R32" i="23"/>
  <c r="R33" i="23"/>
  <c r="R34" i="23"/>
  <c r="Q28" i="23"/>
  <c r="Q29" i="23"/>
  <c r="Q30" i="23"/>
  <c r="Q31" i="23"/>
  <c r="Q32" i="23"/>
  <c r="Q33" i="23"/>
  <c r="Q34" i="23"/>
  <c r="Q5" i="23"/>
  <c r="Q6" i="23"/>
  <c r="Q7" i="23"/>
  <c r="Q8" i="23"/>
  <c r="Q9" i="23"/>
  <c r="Q10" i="23"/>
  <c r="Q11" i="23"/>
  <c r="Q12" i="23"/>
  <c r="Q13" i="23"/>
  <c r="Q14" i="23"/>
  <c r="Q15" i="23"/>
  <c r="Q16" i="23"/>
  <c r="Q17" i="23"/>
  <c r="Q18" i="23"/>
  <c r="Q19" i="23"/>
  <c r="Q20" i="23"/>
  <c r="Q21" i="23"/>
  <c r="Q22" i="23"/>
  <c r="Q23" i="23"/>
  <c r="Q24" i="23"/>
  <c r="Q25" i="23"/>
  <c r="Q26" i="23"/>
  <c r="Q27" i="23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O5" i="23"/>
  <c r="O6" i="23"/>
  <c r="O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N47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62" i="23"/>
  <c r="N63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M49" i="23"/>
  <c r="M50" i="23"/>
  <c r="M51" i="23"/>
  <c r="M52" i="23"/>
  <c r="M53" i="23"/>
  <c r="M54" i="23"/>
  <c r="M55" i="23"/>
  <c r="M56" i="23"/>
  <c r="M57" i="23"/>
  <c r="M58" i="23"/>
  <c r="M59" i="23"/>
  <c r="M60" i="23"/>
  <c r="M61" i="23"/>
  <c r="M62" i="23"/>
  <c r="M63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J5" i="23"/>
  <c r="J6" i="23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Z4" i="23"/>
  <c r="Y4" i="23"/>
  <c r="X4" i="23"/>
  <c r="W4" i="23"/>
  <c r="V4" i="23"/>
  <c r="U4" i="23"/>
  <c r="T4" i="23"/>
  <c r="S4" i="23"/>
  <c r="R4" i="23"/>
  <c r="Q4" i="23"/>
  <c r="P4" i="23"/>
  <c r="O4" i="23"/>
  <c r="N4" i="23"/>
  <c r="M4" i="23"/>
  <c r="L4" i="23"/>
  <c r="K4" i="23"/>
  <c r="J4" i="23"/>
  <c r="I4" i="23"/>
  <c r="H4" i="23"/>
  <c r="G4" i="23"/>
  <c r="F4" i="23"/>
  <c r="E4" i="23"/>
  <c r="D61" i="23"/>
  <c r="D62" i="23"/>
  <c r="D63" i="23"/>
  <c r="D64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C56" i="23"/>
  <c r="C57" i="23"/>
  <c r="C58" i="23"/>
  <c r="C59" i="23"/>
  <c r="C60" i="23"/>
  <c r="C61" i="23"/>
  <c r="C62" i="23"/>
  <c r="C63" i="23"/>
  <c r="C64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D4" i="23"/>
  <c r="C4" i="23"/>
  <c r="B56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" i="23"/>
  <c r="B6" i="23"/>
  <c r="B7" i="23"/>
  <c r="B8" i="23"/>
  <c r="B9" i="23"/>
  <c r="B10" i="23"/>
  <c r="B11" i="23"/>
  <c r="B4" i="23"/>
  <c r="A5" i="23"/>
  <c r="A6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53" i="23"/>
  <c r="A54" i="23"/>
  <c r="A55" i="23"/>
  <c r="A56" i="23"/>
  <c r="A4" i="23"/>
  <c r="C3" i="20"/>
  <c r="C4" i="20"/>
  <c r="C5" i="20"/>
  <c r="C6" i="20"/>
  <c r="C7" i="20"/>
  <c r="C8" i="20"/>
  <c r="C9" i="20"/>
  <c r="C10" i="20"/>
  <c r="C11" i="20"/>
  <c r="C12" i="20"/>
  <c r="C13" i="20"/>
  <c r="C2" i="20"/>
  <c r="D7" i="16"/>
  <c r="D6" i="16"/>
  <c r="D5" i="16"/>
  <c r="D4" i="16"/>
  <c r="D3" i="16"/>
  <c r="D2" i="16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32" i="11"/>
  <c r="C31" i="11"/>
  <c r="C23" i="11"/>
  <c r="C24" i="11"/>
  <c r="C25" i="11"/>
  <c r="C26" i="11"/>
  <c r="C27" i="11"/>
  <c r="C28" i="11"/>
  <c r="C29" i="11"/>
  <c r="C30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2" i="11"/>
  <c r="C11" i="8"/>
  <c r="C12" i="8"/>
  <c r="C13" i="8"/>
  <c r="C2" i="8"/>
  <c r="C58" i="7"/>
  <c r="C59" i="7"/>
  <c r="C60" i="7"/>
  <c r="C61" i="7"/>
  <c r="C46" i="7"/>
  <c r="C47" i="7"/>
  <c r="C48" i="7"/>
  <c r="C49" i="7"/>
  <c r="C50" i="7"/>
  <c r="C51" i="7"/>
  <c r="C52" i="7"/>
  <c r="C53" i="7"/>
  <c r="C54" i="7"/>
  <c r="C55" i="7"/>
  <c r="C56" i="7"/>
  <c r="C57" i="7"/>
  <c r="C37" i="7"/>
  <c r="C38" i="7"/>
  <c r="C39" i="7"/>
  <c r="C40" i="7"/>
  <c r="C41" i="7"/>
  <c r="C42" i="7"/>
  <c r="C43" i="7"/>
  <c r="C44" i="7"/>
  <c r="C45" i="7"/>
  <c r="C33" i="7"/>
  <c r="C34" i="7"/>
  <c r="C35" i="7"/>
  <c r="C36" i="7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C61" i="9"/>
  <c r="C60" i="9"/>
  <c r="D61" i="9"/>
  <c r="C59" i="9"/>
  <c r="D60" i="9"/>
  <c r="C58" i="9"/>
  <c r="D59" i="9"/>
  <c r="C57" i="9"/>
  <c r="D58" i="9"/>
  <c r="C56" i="9"/>
  <c r="D57" i="9"/>
  <c r="C55" i="9"/>
  <c r="D56" i="9"/>
  <c r="C54" i="9"/>
  <c r="D55" i="9"/>
  <c r="C53" i="9"/>
  <c r="D54" i="9"/>
  <c r="C52" i="9"/>
  <c r="D53" i="9"/>
  <c r="C51" i="9"/>
  <c r="D52" i="9"/>
  <c r="C50" i="9"/>
  <c r="D51" i="9"/>
  <c r="C49" i="9"/>
  <c r="D50" i="9"/>
  <c r="C48" i="9"/>
  <c r="D49" i="9"/>
  <c r="C47" i="9"/>
  <c r="D48" i="9"/>
  <c r="C46" i="9"/>
  <c r="D47" i="9"/>
  <c r="C45" i="9"/>
  <c r="D46" i="9"/>
  <c r="C44" i="9"/>
  <c r="D45" i="9"/>
  <c r="C43" i="9"/>
  <c r="D44" i="9"/>
  <c r="C42" i="9"/>
  <c r="D43" i="9"/>
  <c r="C41" i="9"/>
  <c r="D42" i="9"/>
  <c r="C40" i="9"/>
  <c r="D41" i="9"/>
  <c r="C39" i="9"/>
  <c r="D40" i="9"/>
  <c r="C38" i="9"/>
  <c r="D39" i="9"/>
  <c r="C37" i="9"/>
  <c r="D38" i="9"/>
  <c r="C36" i="9"/>
  <c r="D37" i="9"/>
  <c r="C35" i="9"/>
  <c r="D36" i="9"/>
  <c r="C34" i="9"/>
  <c r="D35" i="9"/>
  <c r="C33" i="9"/>
  <c r="D34" i="9"/>
  <c r="C32" i="9"/>
  <c r="D33" i="9"/>
  <c r="C31" i="9"/>
  <c r="D32" i="9"/>
  <c r="C30" i="9"/>
  <c r="D31" i="9"/>
  <c r="C29" i="9"/>
  <c r="D30" i="9"/>
  <c r="C28" i="9"/>
  <c r="D29" i="9"/>
  <c r="C27" i="9"/>
  <c r="D28" i="9"/>
  <c r="C26" i="9"/>
  <c r="D27" i="9"/>
  <c r="C25" i="9"/>
  <c r="D26" i="9"/>
  <c r="C24" i="9"/>
  <c r="D25" i="9"/>
  <c r="C23" i="9"/>
  <c r="D24" i="9"/>
  <c r="C22" i="9"/>
  <c r="D23" i="9"/>
  <c r="C21" i="9"/>
  <c r="D22" i="9"/>
  <c r="C20" i="9"/>
  <c r="D21" i="9"/>
  <c r="C19" i="9"/>
  <c r="D20" i="9"/>
  <c r="C18" i="9"/>
  <c r="D19" i="9"/>
  <c r="C17" i="9"/>
  <c r="D18" i="9"/>
  <c r="C16" i="9"/>
  <c r="D17" i="9"/>
  <c r="C15" i="9"/>
  <c r="D16" i="9"/>
  <c r="C14" i="9"/>
  <c r="D15" i="9"/>
  <c r="C13" i="9"/>
  <c r="D14" i="9"/>
  <c r="C12" i="9"/>
  <c r="D13" i="9"/>
  <c r="C11" i="9"/>
  <c r="D12" i="9"/>
  <c r="C10" i="9"/>
  <c r="D11" i="9"/>
  <c r="C9" i="9"/>
  <c r="D10" i="9"/>
  <c r="C8" i="9"/>
  <c r="D9" i="9"/>
  <c r="C7" i="9"/>
  <c r="D8" i="9"/>
  <c r="C6" i="9"/>
  <c r="D7" i="9"/>
  <c r="C5" i="9"/>
  <c r="D6" i="9"/>
  <c r="C4" i="9"/>
  <c r="D5" i="9"/>
  <c r="C3" i="9"/>
  <c r="D4" i="9"/>
  <c r="C2" i="9"/>
  <c r="D3" i="9"/>
  <c r="D2" i="9"/>
  <c r="C22" i="8"/>
  <c r="C21" i="8"/>
  <c r="C20" i="8"/>
  <c r="C19" i="8"/>
  <c r="C18" i="8"/>
  <c r="C17" i="8"/>
  <c r="C16" i="8"/>
  <c r="C15" i="8"/>
  <c r="C14" i="8"/>
  <c r="C10" i="8"/>
  <c r="C9" i="8"/>
  <c r="C8" i="8"/>
  <c r="C7" i="8"/>
  <c r="C6" i="8"/>
  <c r="C5" i="8"/>
  <c r="C4" i="8"/>
  <c r="C3" i="8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A5" i="4"/>
  <c r="A6" i="4"/>
  <c r="A7" i="4"/>
  <c r="A8" i="4"/>
  <c r="A9" i="4"/>
  <c r="A10" i="4"/>
  <c r="A11" i="4"/>
  <c r="A12" i="4"/>
  <c r="A13" i="4"/>
  <c r="A14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5" i="2"/>
  <c r="D6" i="2"/>
  <c r="D7" i="2"/>
  <c r="D4" i="2"/>
  <c r="D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<sst xmlns="http://schemas.openxmlformats.org/spreadsheetml/2006/main" count="350" uniqueCount="98">
  <si>
    <t>Conversion (%)</t>
  </si>
  <si>
    <t>Integral</t>
  </si>
  <si>
    <t>Difference (%)</t>
  </si>
  <si>
    <t>Δ</t>
  </si>
  <si>
    <t>Time (mins)</t>
  </si>
  <si>
    <t>Conversion</t>
  </si>
  <si>
    <t>KB304/Grubbs et al.:</t>
  </si>
  <si>
    <r>
      <rPr>
        <u/>
        <sz val="18"/>
        <color theme="1"/>
        <rFont val="Calibri"/>
        <scheme val="minor"/>
      </rPr>
      <t>KB299 - Edit:</t>
    </r>
    <r>
      <rPr>
        <sz val="18"/>
        <color theme="1"/>
        <rFont val="Calibri"/>
        <scheme val="minor"/>
      </rPr>
      <t xml:space="preserve"> </t>
    </r>
  </si>
  <si>
    <t>KB307:</t>
  </si>
  <si>
    <t>KB312:</t>
  </si>
  <si>
    <t>difference</t>
  </si>
  <si>
    <t>KB476:</t>
  </si>
  <si>
    <t>KB499:</t>
  </si>
  <si>
    <t>KB523:</t>
  </si>
  <si>
    <t>KB524:</t>
  </si>
  <si>
    <t>Propagating Species</t>
  </si>
  <si>
    <t>Comment</t>
  </si>
  <si>
    <t>NMR</t>
  </si>
  <si>
    <t>AA</t>
  </si>
  <si>
    <t>1 mol %</t>
  </si>
  <si>
    <t>10 mol %</t>
  </si>
  <si>
    <t>Fast initiation, fast closure</t>
  </si>
  <si>
    <t>PA</t>
  </si>
  <si>
    <t>MA</t>
  </si>
  <si>
    <t>MM</t>
  </si>
  <si>
    <t>Slow initiation, prohibited closure</t>
  </si>
  <si>
    <t>PP</t>
  </si>
  <si>
    <t>Prohibited initiation, fast closure</t>
  </si>
  <si>
    <t>PM</t>
  </si>
  <si>
    <t>Slow initiation, fairly difficult closure</t>
  </si>
  <si>
    <t>Relay</t>
  </si>
  <si>
    <t>(E = CO2Et)</t>
  </si>
  <si>
    <t>Relay (monoester)</t>
  </si>
  <si>
    <t>Reaction Type</t>
  </si>
  <si>
    <t>KB523</t>
  </si>
  <si>
    <t>KB524</t>
  </si>
  <si>
    <t>Grubbs et al.</t>
  </si>
  <si>
    <t>Grubbs et. al.:</t>
  </si>
  <si>
    <t>Catalyst Loading</t>
  </si>
  <si>
    <t>Concentration</t>
  </si>
  <si>
    <t>0.1 M</t>
  </si>
  <si>
    <t>0.1 mol %</t>
  </si>
  <si>
    <t>KB299</t>
  </si>
  <si>
    <t>KB304</t>
  </si>
  <si>
    <t>PM (monoester)</t>
  </si>
  <si>
    <t>KB307</t>
  </si>
  <si>
    <t>KB503</t>
  </si>
  <si>
    <t>99% (1 h.)</t>
  </si>
  <si>
    <t>NR (24 h.)</t>
  </si>
  <si>
    <t>KB312</t>
  </si>
  <si>
    <t>KB499</t>
  </si>
  <si>
    <t>✕ N/A</t>
  </si>
  <si>
    <t>KB526</t>
  </si>
  <si>
    <t>0.01 M</t>
  </si>
  <si>
    <t>KB476</t>
  </si>
  <si>
    <t>KB481</t>
  </si>
  <si>
    <t>Fast initiation, difficult closure</t>
  </si>
  <si>
    <t>KB568:</t>
  </si>
  <si>
    <t>KB568</t>
  </si>
  <si>
    <t>Reaction (bench) - 10 mol %, 0.01 M</t>
  </si>
  <si>
    <t>Reaction</t>
  </si>
  <si>
    <t>(NMR)</t>
  </si>
  <si>
    <t>(KB523)</t>
  </si>
  <si>
    <t>(KB524)</t>
  </si>
  <si>
    <t>(KB304)</t>
  </si>
  <si>
    <t>(KB307)</t>
  </si>
  <si>
    <t>(KB503)</t>
  </si>
  <si>
    <t>(KB312)</t>
  </si>
  <si>
    <t>(KB499)</t>
  </si>
  <si>
    <t>(KB568)</t>
  </si>
  <si>
    <t>(KB476)</t>
  </si>
  <si>
    <t>(KB481)</t>
  </si>
  <si>
    <t>(KB526)</t>
  </si>
  <si>
    <t>KB503:</t>
  </si>
  <si>
    <t>42 % (24 h.)</t>
  </si>
  <si>
    <t>KB274</t>
  </si>
  <si>
    <t>KB272</t>
  </si>
  <si>
    <t>Quant. (1 h.)</t>
  </si>
  <si>
    <t>KB271</t>
  </si>
  <si>
    <t>KB265</t>
  </si>
  <si>
    <t>KB279</t>
  </si>
  <si>
    <t>83% (1h.)</t>
  </si>
  <si>
    <t>KB475</t>
  </si>
  <si>
    <t>(SM remaining @ 1 mol %, homodimerisation @ 10 mol %)</t>
  </si>
  <si>
    <t>KB569</t>
  </si>
  <si>
    <t>99 % (1 h.)</t>
  </si>
  <si>
    <t xml:space="preserve">KB570 </t>
  </si>
  <si>
    <t>Grubbs et al. - AA</t>
  </si>
  <si>
    <t>Grubbs et al. - MA</t>
  </si>
  <si>
    <t xml:space="preserve">Grubbs et al. </t>
  </si>
  <si>
    <t xml:space="preserve">Relay </t>
  </si>
  <si>
    <t xml:space="preserve"> </t>
  </si>
  <si>
    <t xml:space="preserve">KB571 </t>
  </si>
  <si>
    <t xml:space="preserve"> quant. (1 h.) *</t>
  </si>
  <si>
    <t>83 % (24 h.)*</t>
  </si>
  <si>
    <t>* determined by 1H NMR (not isolated due to volatility)</t>
  </si>
  <si>
    <t>[SM] (M)</t>
  </si>
  <si>
    <t>ln([SM]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</si>
</sst>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6"/>
      <color rgb="FF222222"/>
      <name val="Arial"/>
      <family val="2"/>
    </font>
    <font>
      <sz val="14"/>
      <color theme="1"/>
      <name val="Calibri"/>
      <scheme val="minor"/>
    </font>
    <font>
      <sz val="18"/>
      <color theme="1"/>
      <name val="Calibri"/>
      <scheme val="minor"/>
    </font>
    <font>
      <sz val="10"/>
      <color theme="1"/>
      <name val="Calibri"/>
      <scheme val="minor"/>
    </font>
    <font>
      <u/>
      <sz val="10"/>
      <color theme="1"/>
      <name val="Calibri"/>
      <scheme val="minor"/>
    </font>
    <font>
      <sz val="12"/>
      <color theme="1"/>
      <name val="Times"/>
    </font>
    <font>
      <sz val="10"/>
      <color theme="1"/>
      <name val="Calibri (Body)"/>
    </font>
    <font>
      <u/>
      <sz val="10"/>
      <color theme="0"/>
      <name val="Calibri"/>
      <scheme val="minor"/>
    </font>
    <font>
      <sz val="10"/>
      <color theme="1" tint="0.499984740745262"/>
      <name val="Calibri"/>
      <scheme val="minor"/>
    </font>
    <font>
      <sz val="10"/>
      <color rgb="FFFFFF00"/>
      <name val="Calibri"/>
      <scheme val="minor"/>
    </font>
    <font>
      <sz val="10"/>
      <color rgb="FF000000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"/>
      <name val="Calibri"/>
      <scheme val="minor"/>
    </font>
    <font>
      <u/>
      <sz val="12"/>
      <color rgb="FF000000"/>
      <name val="Calibri"/>
      <scheme val="minor"/>
    </font>
    <font>
      <sz val="13"/>
      <color rgb="FF000000"/>
      <name val="Lucida Grande"/>
    </font>
    <font>
      <sz val="10"/>
      <color rgb="FFFF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theme="0"/>
      </bottom>
      <diagonal/>
    </border>
    <border>
      <left/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/>
      <top style="medium">
        <color auto="1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/>
      <diagonal/>
    </border>
    <border>
      <left style="medium">
        <color auto="1"/>
      </left>
      <right style="medium">
        <color auto="1"/>
      </right>
      <top style="medium">
        <color theme="0"/>
      </top>
      <bottom/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/>
      <right style="medium">
        <color auto="1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theme="0" tint="-0.14999847407452621"/>
      </bottom>
      <diagonal/>
    </border>
    <border>
      <left style="medium">
        <color auto="1"/>
      </left>
      <right/>
      <top style="medium">
        <color auto="1"/>
      </top>
      <bottom style="thin">
        <color theme="0" tint="-0.14999847407452621"/>
      </bottom>
      <diagonal/>
    </border>
    <border>
      <left style="medium">
        <color auto="1"/>
      </left>
      <right/>
      <top style="medium">
        <color theme="0"/>
      </top>
      <bottom/>
      <diagonal/>
    </border>
    <border>
      <left/>
      <right style="medium">
        <color auto="1"/>
      </right>
      <top style="medium">
        <color rgb="FFFFFFFF"/>
      </top>
      <bottom style="medium">
        <color rgb="FFFFFFFF"/>
      </bottom>
      <diagonal/>
    </border>
    <border>
      <left/>
      <right style="medium">
        <color auto="1"/>
      </right>
      <top style="thin">
        <color rgb="FF4F81BD"/>
      </top>
      <bottom/>
      <diagonal/>
    </border>
    <border>
      <left/>
      <right style="medium">
        <color auto="1"/>
      </right>
      <top style="medium">
        <color auto="1"/>
      </top>
      <bottom style="medium">
        <color rgb="FFFFFFFF"/>
      </bottom>
      <diagonal/>
    </border>
    <border>
      <left/>
      <right style="medium">
        <color auto="1"/>
      </right>
      <top style="thin">
        <color rgb="FF4F81BD"/>
      </top>
      <bottom style="medium">
        <color auto="1"/>
      </bottom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rgb="FF4F81BD"/>
      </top>
      <bottom style="medium">
        <color rgb="FFFFFFFF"/>
      </bottom>
      <diagonal/>
    </border>
  </borders>
  <cellStyleXfs count="3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6" fillId="0" borderId="0" xfId="0" applyFont="1"/>
    <xf numFmtId="9" fontId="0" fillId="0" borderId="0" xfId="0" applyNumberFormat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9" fontId="0" fillId="0" borderId="0" xfId="1" applyFont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9" fontId="0" fillId="3" borderId="8" xfId="1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right" vertical="center"/>
    </xf>
    <xf numFmtId="9" fontId="0" fillId="0" borderId="0" xfId="1" applyFont="1" applyAlignment="1">
      <alignment horizontal="right" vertical="center"/>
    </xf>
    <xf numFmtId="2" fontId="3" fillId="0" borderId="0" xfId="32" applyNumberFormat="1" applyAlignment="1">
      <alignment horizontal="center" vertical="center"/>
    </xf>
    <xf numFmtId="0" fontId="9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0" xfId="0" applyFont="1"/>
    <xf numFmtId="9" fontId="2" fillId="0" borderId="0" xfId="1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4" borderId="17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9" fillId="2" borderId="17" xfId="32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16" xfId="32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9" fontId="9" fillId="2" borderId="0" xfId="0" applyNumberFormat="1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3" xfId="32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27" xfId="32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0" fontId="9" fillId="2" borderId="24" xfId="32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2" borderId="28" xfId="32" applyFont="1" applyFill="1" applyBorder="1" applyAlignment="1">
      <alignment vertical="center" wrapText="1"/>
    </xf>
    <xf numFmtId="0" fontId="9" fillId="2" borderId="26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vertical="center" wrapText="1"/>
    </xf>
    <xf numFmtId="0" fontId="9" fillId="2" borderId="31" xfId="0" applyFont="1" applyFill="1" applyBorder="1" applyAlignment="1">
      <alignment vertical="center" wrapText="1"/>
    </xf>
    <xf numFmtId="0" fontId="9" fillId="2" borderId="33" xfId="0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9" fontId="9" fillId="2" borderId="35" xfId="0" applyNumberFormat="1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vertical="center" wrapText="1"/>
    </xf>
    <xf numFmtId="0" fontId="9" fillId="0" borderId="37" xfId="0" applyFont="1" applyBorder="1"/>
    <xf numFmtId="0" fontId="9" fillId="0" borderId="38" xfId="0" applyFont="1" applyBorder="1"/>
    <xf numFmtId="0" fontId="14" fillId="4" borderId="13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vertical="center" wrapText="1"/>
    </xf>
    <xf numFmtId="0" fontId="9" fillId="0" borderId="39" xfId="0" applyFont="1" applyBorder="1"/>
    <xf numFmtId="0" fontId="14" fillId="4" borderId="40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3" fillId="0" borderId="0" xfId="32"/>
    <xf numFmtId="0" fontId="3" fillId="2" borderId="23" xfId="32" applyFont="1" applyFill="1" applyBorder="1" applyAlignment="1">
      <alignment horizontal="left" vertical="center" wrapText="1"/>
    </xf>
    <xf numFmtId="0" fontId="3" fillId="5" borderId="43" xfId="32" applyFill="1" applyBorder="1" applyAlignment="1">
      <alignment vertical="center" wrapText="1"/>
    </xf>
    <xf numFmtId="0" fontId="3" fillId="5" borderId="44" xfId="32" applyFill="1" applyBorder="1" applyAlignment="1">
      <alignment vertical="center" wrapText="1"/>
    </xf>
    <xf numFmtId="0" fontId="3" fillId="5" borderId="45" xfId="32" applyFill="1" applyBorder="1" applyAlignment="1">
      <alignment vertical="center" wrapText="1"/>
    </xf>
    <xf numFmtId="0" fontId="3" fillId="5" borderId="46" xfId="32" applyFill="1" applyBorder="1" applyAlignment="1">
      <alignment vertical="center" wrapText="1"/>
    </xf>
    <xf numFmtId="0" fontId="3" fillId="5" borderId="47" xfId="32" applyFill="1" applyBorder="1" applyAlignment="1">
      <alignment vertical="center" wrapText="1"/>
    </xf>
    <xf numFmtId="0" fontId="3" fillId="5" borderId="12" xfId="32" applyFill="1" applyBorder="1" applyAlignment="1">
      <alignment vertical="center" wrapText="1"/>
    </xf>
    <xf numFmtId="0" fontId="9" fillId="0" borderId="48" xfId="0" applyFont="1" applyBorder="1"/>
    <xf numFmtId="0" fontId="9" fillId="4" borderId="41" xfId="0" applyFont="1" applyFill="1" applyBorder="1" applyAlignment="1">
      <alignment vertical="center" wrapText="1"/>
    </xf>
    <xf numFmtId="0" fontId="9" fillId="4" borderId="40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vertical="center" wrapText="1"/>
    </xf>
    <xf numFmtId="9" fontId="16" fillId="5" borderId="49" xfId="0" applyNumberFormat="1" applyFont="1" applyFill="1" applyBorder="1" applyAlignment="1">
      <alignment horizontal="left" vertical="center" wrapText="1"/>
    </xf>
    <xf numFmtId="0" fontId="10" fillId="2" borderId="25" xfId="32" applyFont="1" applyFill="1" applyBorder="1" applyAlignment="1">
      <alignment vertical="center" wrapText="1"/>
    </xf>
    <xf numFmtId="0" fontId="10" fillId="2" borderId="23" xfId="32" applyFont="1" applyFill="1" applyBorder="1" applyAlignment="1">
      <alignment vertical="center" wrapText="1"/>
    </xf>
    <xf numFmtId="0" fontId="10" fillId="2" borderId="29" xfId="32" applyFont="1" applyFill="1" applyBorder="1" applyAlignment="1">
      <alignment vertical="center" wrapText="1"/>
    </xf>
    <xf numFmtId="0" fontId="10" fillId="2" borderId="27" xfId="32" applyFont="1" applyFill="1" applyBorder="1" applyAlignment="1">
      <alignment vertical="center" wrapText="1"/>
    </xf>
    <xf numFmtId="0" fontId="10" fillId="2" borderId="20" xfId="32" applyFont="1" applyFill="1" applyBorder="1" applyAlignment="1">
      <alignment vertical="center" wrapText="1"/>
    </xf>
    <xf numFmtId="0" fontId="10" fillId="2" borderId="17" xfId="32" applyFont="1" applyFill="1" applyBorder="1" applyAlignment="1">
      <alignment vertical="center" wrapText="1"/>
    </xf>
    <xf numFmtId="0" fontId="10" fillId="2" borderId="21" xfId="32" applyFont="1" applyFill="1" applyBorder="1" applyAlignment="1">
      <alignment vertical="center" wrapText="1"/>
    </xf>
    <xf numFmtId="0" fontId="10" fillId="2" borderId="25" xfId="32" applyFont="1" applyFill="1" applyBorder="1" applyAlignment="1">
      <alignment horizontal="left" vertical="center" wrapText="1"/>
    </xf>
    <xf numFmtId="0" fontId="10" fillId="2" borderId="23" xfId="32" applyFont="1" applyFill="1" applyBorder="1" applyAlignment="1">
      <alignment horizontal="left" vertical="center" wrapText="1"/>
    </xf>
    <xf numFmtId="0" fontId="10" fillId="4" borderId="21" xfId="32" applyFont="1" applyFill="1" applyBorder="1" applyAlignment="1">
      <alignment vertical="center" wrapText="1"/>
    </xf>
    <xf numFmtId="0" fontId="10" fillId="4" borderId="13" xfId="32" applyFont="1" applyFill="1" applyBorder="1" applyAlignment="1">
      <alignment vertical="center" wrapText="1"/>
    </xf>
    <xf numFmtId="0" fontId="10" fillId="2" borderId="13" xfId="32" applyFont="1" applyFill="1" applyBorder="1" applyAlignment="1">
      <alignment vertical="center" wrapText="1"/>
    </xf>
    <xf numFmtId="0" fontId="10" fillId="2" borderId="42" xfId="32" applyFont="1" applyFill="1" applyBorder="1" applyAlignment="1">
      <alignment vertical="center" wrapText="1"/>
    </xf>
    <xf numFmtId="0" fontId="10" fillId="2" borderId="33" xfId="32" applyFont="1" applyFill="1" applyBorder="1" applyAlignment="1">
      <alignment vertical="center" wrapText="1"/>
    </xf>
    <xf numFmtId="0" fontId="10" fillId="2" borderId="18" xfId="32" applyFont="1" applyFill="1" applyBorder="1" applyAlignment="1">
      <alignment vertical="center" wrapText="1"/>
    </xf>
    <xf numFmtId="0" fontId="10" fillId="2" borderId="12" xfId="32" applyFont="1" applyFill="1" applyBorder="1" applyAlignment="1">
      <alignment vertical="center" wrapText="1"/>
    </xf>
    <xf numFmtId="0" fontId="12" fillId="2" borderId="26" xfId="0" applyFont="1" applyFill="1" applyBorder="1" applyAlignment="1">
      <alignment horizontal="left" vertical="center" wrapText="1"/>
    </xf>
    <xf numFmtId="0" fontId="0" fillId="0" borderId="0" xfId="0" applyFill="1"/>
    <xf numFmtId="0" fontId="9" fillId="0" borderId="0" xfId="0" applyFont="1" applyFill="1" applyBorder="1" applyAlignment="1">
      <alignment vertical="center" wrapText="1"/>
    </xf>
    <xf numFmtId="2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0" fontId="0" fillId="0" borderId="0" xfId="0" applyFont="1"/>
    <xf numFmtId="0" fontId="18" fillId="0" borderId="0" xfId="0" applyFont="1" applyAlignment="1">
      <alignment horizontal="center" vertical="center"/>
    </xf>
    <xf numFmtId="9" fontId="18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2" fontId="3" fillId="0" borderId="0" xfId="32" applyNumberFormat="1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2" fontId="0" fillId="0" borderId="0" xfId="0" applyNumberFormat="1"/>
    <xf numFmtId="0" fontId="21" fillId="0" borderId="14" xfId="0" applyFont="1" applyBorder="1" applyAlignment="1">
      <alignment horizontal="left"/>
    </xf>
  </cellXfs>
  <cellStyles count="3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/>
    <cellStyle name="Normal" xfId="0" builtinId="0"/>
    <cellStyle name="Percent" xfId="1" builtinId="5"/>
  </cellStyles>
  <dxfs count="17"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</border>
    </dxf>
    <dxf>
      <font>
        <strike val="0"/>
        <outline val="0"/>
        <shadow val="0"/>
        <u val="no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externalLink" Target="externalLinks/externalLink1.xml"/><Relationship Id="rId22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24" Type="http://schemas.openxmlformats.org/officeDocument/2006/relationships/styles" Target="styles.xml"/><Relationship Id="rId25" Type="http://schemas.openxmlformats.org/officeDocument/2006/relationships/sharedStrings" Target="sharedStrings.xml"/><Relationship Id="rId26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Grubbs et al. (AA)</c:v>
          </c:tx>
          <c:spPr>
            <a:ln w="47625"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Sheet3!$A$4:$A$56</c:f>
              <c:numCache>
                <c:formatCode>General</c:formatCode>
                <c:ptCount val="53"/>
                <c:pt idx="0">
                  <c:v>0.85</c:v>
                </c:pt>
                <c:pt idx="1">
                  <c:v>1.22</c:v>
                </c:pt>
                <c:pt idx="2">
                  <c:v>1.6</c:v>
                </c:pt>
                <c:pt idx="3">
                  <c:v>2.0</c:v>
                </c:pt>
                <c:pt idx="4">
                  <c:v>2.42</c:v>
                </c:pt>
                <c:pt idx="5">
                  <c:v>2.85</c:v>
                </c:pt>
                <c:pt idx="6">
                  <c:v>3.3</c:v>
                </c:pt>
                <c:pt idx="7">
                  <c:v>3.77</c:v>
                </c:pt>
                <c:pt idx="8">
                  <c:v>4.25</c:v>
                </c:pt>
                <c:pt idx="9">
                  <c:v>4.75</c:v>
                </c:pt>
                <c:pt idx="10">
                  <c:v>5.27</c:v>
                </c:pt>
                <c:pt idx="11">
                  <c:v>5.8</c:v>
                </c:pt>
                <c:pt idx="12">
                  <c:v>6.35</c:v>
                </c:pt>
                <c:pt idx="13">
                  <c:v>6.92</c:v>
                </c:pt>
                <c:pt idx="14">
                  <c:v>7.5</c:v>
                </c:pt>
                <c:pt idx="15">
                  <c:v>8.1</c:v>
                </c:pt>
                <c:pt idx="16">
                  <c:v>8.720000000000001</c:v>
                </c:pt>
                <c:pt idx="17">
                  <c:v>9.35</c:v>
                </c:pt>
                <c:pt idx="18">
                  <c:v>10.0</c:v>
                </c:pt>
                <c:pt idx="19">
                  <c:v>10.67</c:v>
                </c:pt>
                <c:pt idx="20">
                  <c:v>11.35</c:v>
                </c:pt>
                <c:pt idx="21">
                  <c:v>12.05</c:v>
                </c:pt>
                <c:pt idx="22">
                  <c:v>12.77</c:v>
                </c:pt>
                <c:pt idx="23">
                  <c:v>13.5</c:v>
                </c:pt>
                <c:pt idx="24">
                  <c:v>14.25</c:v>
                </c:pt>
                <c:pt idx="25">
                  <c:v>15.02</c:v>
                </c:pt>
                <c:pt idx="26">
                  <c:v>15.8</c:v>
                </c:pt>
                <c:pt idx="27">
                  <c:v>16.6</c:v>
                </c:pt>
                <c:pt idx="28">
                  <c:v>17.42</c:v>
                </c:pt>
                <c:pt idx="29">
                  <c:v>18.25</c:v>
                </c:pt>
                <c:pt idx="30">
                  <c:v>19.1</c:v>
                </c:pt>
                <c:pt idx="31">
                  <c:v>19.97</c:v>
                </c:pt>
                <c:pt idx="32">
                  <c:v>20.85</c:v>
                </c:pt>
                <c:pt idx="33">
                  <c:v>21.75</c:v>
                </c:pt>
                <c:pt idx="34">
                  <c:v>22.67</c:v>
                </c:pt>
                <c:pt idx="35">
                  <c:v>23.6</c:v>
                </c:pt>
                <c:pt idx="36">
                  <c:v>24.55</c:v>
                </c:pt>
                <c:pt idx="37">
                  <c:v>25.52</c:v>
                </c:pt>
                <c:pt idx="38">
                  <c:v>26.5</c:v>
                </c:pt>
                <c:pt idx="39">
                  <c:v>27.5</c:v>
                </c:pt>
                <c:pt idx="40">
                  <c:v>28.52</c:v>
                </c:pt>
                <c:pt idx="41">
                  <c:v>29.55</c:v>
                </c:pt>
                <c:pt idx="42">
                  <c:v>30.6</c:v>
                </c:pt>
                <c:pt idx="43">
                  <c:v>31.67</c:v>
                </c:pt>
                <c:pt idx="44">
                  <c:v>32.75</c:v>
                </c:pt>
                <c:pt idx="45">
                  <c:v>33.85</c:v>
                </c:pt>
                <c:pt idx="46">
                  <c:v>34.97</c:v>
                </c:pt>
                <c:pt idx="47">
                  <c:v>36.1</c:v>
                </c:pt>
                <c:pt idx="48">
                  <c:v>37.25</c:v>
                </c:pt>
                <c:pt idx="49">
                  <c:v>38.42</c:v>
                </c:pt>
                <c:pt idx="50">
                  <c:v>39.6</c:v>
                </c:pt>
                <c:pt idx="51">
                  <c:v>40.8</c:v>
                </c:pt>
                <c:pt idx="52">
                  <c:v>42.02</c:v>
                </c:pt>
              </c:numCache>
            </c:numRef>
          </c:xVal>
          <c:yVal>
            <c:numRef>
              <c:f>Sheet3!$B$4:$B$56</c:f>
              <c:numCache>
                <c:formatCode>0%</c:formatCode>
                <c:ptCount val="53"/>
                <c:pt idx="0">
                  <c:v>0.003</c:v>
                </c:pt>
                <c:pt idx="1">
                  <c:v>0.015</c:v>
                </c:pt>
                <c:pt idx="2">
                  <c:v>0.044</c:v>
                </c:pt>
                <c:pt idx="3">
                  <c:v>0.083</c:v>
                </c:pt>
                <c:pt idx="4">
                  <c:v>0.128</c:v>
                </c:pt>
                <c:pt idx="5">
                  <c:v>0.175</c:v>
                </c:pt>
                <c:pt idx="6">
                  <c:v>0.222</c:v>
                </c:pt>
                <c:pt idx="7">
                  <c:v>0.27</c:v>
                </c:pt>
                <c:pt idx="8">
                  <c:v>0.316</c:v>
                </c:pt>
                <c:pt idx="9">
                  <c:v>0.361</c:v>
                </c:pt>
                <c:pt idx="10">
                  <c:v>0.406</c:v>
                </c:pt>
                <c:pt idx="11">
                  <c:v>0.448</c:v>
                </c:pt>
                <c:pt idx="12">
                  <c:v>0.489</c:v>
                </c:pt>
                <c:pt idx="13">
                  <c:v>0.528</c:v>
                </c:pt>
                <c:pt idx="14">
                  <c:v>0.564</c:v>
                </c:pt>
                <c:pt idx="15">
                  <c:v>0.598</c:v>
                </c:pt>
                <c:pt idx="16">
                  <c:v>0.631</c:v>
                </c:pt>
                <c:pt idx="17">
                  <c:v>0.662</c:v>
                </c:pt>
                <c:pt idx="18">
                  <c:v>0.69</c:v>
                </c:pt>
                <c:pt idx="19">
                  <c:v>0.716</c:v>
                </c:pt>
                <c:pt idx="20">
                  <c:v>0.741</c:v>
                </c:pt>
                <c:pt idx="21">
                  <c:v>0.763</c:v>
                </c:pt>
                <c:pt idx="22">
                  <c:v>0.784</c:v>
                </c:pt>
                <c:pt idx="23">
                  <c:v>0.803</c:v>
                </c:pt>
                <c:pt idx="24">
                  <c:v>0.821</c:v>
                </c:pt>
                <c:pt idx="25">
                  <c:v>0.837</c:v>
                </c:pt>
                <c:pt idx="26">
                  <c:v>0.851</c:v>
                </c:pt>
                <c:pt idx="27">
                  <c:v>0.866</c:v>
                </c:pt>
                <c:pt idx="28">
                  <c:v>0.878</c:v>
                </c:pt>
                <c:pt idx="29">
                  <c:v>0.89</c:v>
                </c:pt>
                <c:pt idx="30">
                  <c:v>0.9</c:v>
                </c:pt>
                <c:pt idx="31">
                  <c:v>0.91</c:v>
                </c:pt>
                <c:pt idx="32">
                  <c:v>0.918</c:v>
                </c:pt>
                <c:pt idx="33">
                  <c:v>0.925</c:v>
                </c:pt>
                <c:pt idx="34">
                  <c:v>0.932</c:v>
                </c:pt>
                <c:pt idx="35">
                  <c:v>0.939</c:v>
                </c:pt>
                <c:pt idx="36">
                  <c:v>0.944</c:v>
                </c:pt>
                <c:pt idx="37">
                  <c:v>0.949</c:v>
                </c:pt>
                <c:pt idx="38">
                  <c:v>0.953</c:v>
                </c:pt>
                <c:pt idx="39">
                  <c:v>0.958</c:v>
                </c:pt>
                <c:pt idx="40">
                  <c:v>0.961</c:v>
                </c:pt>
                <c:pt idx="41">
                  <c:v>0.964</c:v>
                </c:pt>
                <c:pt idx="42">
                  <c:v>0.967</c:v>
                </c:pt>
                <c:pt idx="43">
                  <c:v>0.969</c:v>
                </c:pt>
                <c:pt idx="44">
                  <c:v>0.972</c:v>
                </c:pt>
                <c:pt idx="45">
                  <c:v>0.974</c:v>
                </c:pt>
                <c:pt idx="46">
                  <c:v>0.976</c:v>
                </c:pt>
                <c:pt idx="47">
                  <c:v>0.978</c:v>
                </c:pt>
                <c:pt idx="48">
                  <c:v>0.978</c:v>
                </c:pt>
                <c:pt idx="49">
                  <c:v>0.98</c:v>
                </c:pt>
                <c:pt idx="50">
                  <c:v>0.981</c:v>
                </c:pt>
                <c:pt idx="51">
                  <c:v>0.982</c:v>
                </c:pt>
                <c:pt idx="52">
                  <c:v>0.983</c:v>
                </c:pt>
              </c:numCache>
            </c:numRef>
          </c:yVal>
          <c:smooth val="0"/>
        </c:ser>
        <c:ser>
          <c:idx val="1"/>
          <c:order val="1"/>
          <c:tx>
            <c:v>KB523</c:v>
          </c:tx>
          <c:spPr>
            <a:ln w="47625">
              <a:noFill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Sheet3!$C$4:$C$64</c:f>
              <c:numCache>
                <c:formatCode>0.00</c:formatCode>
                <c:ptCount val="61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</c:numCache>
            </c:numRef>
          </c:xVal>
          <c:yVal>
            <c:numRef>
              <c:f>Sheet3!$D$4:$D$64</c:f>
              <c:numCache>
                <c:formatCode>0%</c:formatCode>
                <c:ptCount val="61"/>
                <c:pt idx="0">
                  <c:v>0.06</c:v>
                </c:pt>
                <c:pt idx="1">
                  <c:v>0.16</c:v>
                </c:pt>
                <c:pt idx="2">
                  <c:v>0.24</c:v>
                </c:pt>
                <c:pt idx="3">
                  <c:v>0.3</c:v>
                </c:pt>
                <c:pt idx="4">
                  <c:v>0.36</c:v>
                </c:pt>
                <c:pt idx="5">
                  <c:v>0.42</c:v>
                </c:pt>
                <c:pt idx="6">
                  <c:v>0.47</c:v>
                </c:pt>
                <c:pt idx="7">
                  <c:v>0.51</c:v>
                </c:pt>
                <c:pt idx="8">
                  <c:v>0.55</c:v>
                </c:pt>
                <c:pt idx="9">
                  <c:v>0.59</c:v>
                </c:pt>
                <c:pt idx="10">
                  <c:v>0.63</c:v>
                </c:pt>
                <c:pt idx="11">
                  <c:v>0.66</c:v>
                </c:pt>
                <c:pt idx="12">
                  <c:v>0.69</c:v>
                </c:pt>
                <c:pt idx="13">
                  <c:v>0.72</c:v>
                </c:pt>
                <c:pt idx="14">
                  <c:v>0.74</c:v>
                </c:pt>
                <c:pt idx="15">
                  <c:v>0.76</c:v>
                </c:pt>
                <c:pt idx="16">
                  <c:v>0.79</c:v>
                </c:pt>
                <c:pt idx="17">
                  <c:v>0.8</c:v>
                </c:pt>
                <c:pt idx="18">
                  <c:v>0.82</c:v>
                </c:pt>
                <c:pt idx="19">
                  <c:v>0.84</c:v>
                </c:pt>
                <c:pt idx="20">
                  <c:v>0.85</c:v>
                </c:pt>
                <c:pt idx="21">
                  <c:v>0.86</c:v>
                </c:pt>
                <c:pt idx="22">
                  <c:v>0.88</c:v>
                </c:pt>
                <c:pt idx="23">
                  <c:v>0.89</c:v>
                </c:pt>
                <c:pt idx="24">
                  <c:v>0.9</c:v>
                </c:pt>
                <c:pt idx="25">
                  <c:v>0.91</c:v>
                </c:pt>
                <c:pt idx="26">
                  <c:v>0.91</c:v>
                </c:pt>
                <c:pt idx="27">
                  <c:v>0.92</c:v>
                </c:pt>
                <c:pt idx="28">
                  <c:v>0.92</c:v>
                </c:pt>
                <c:pt idx="29">
                  <c:v>0.93</c:v>
                </c:pt>
                <c:pt idx="30">
                  <c:v>0.93</c:v>
                </c:pt>
                <c:pt idx="31">
                  <c:v>0.94</c:v>
                </c:pt>
                <c:pt idx="32">
                  <c:v>0.94</c:v>
                </c:pt>
                <c:pt idx="33">
                  <c:v>0.94</c:v>
                </c:pt>
                <c:pt idx="34">
                  <c:v>0.95</c:v>
                </c:pt>
                <c:pt idx="35">
                  <c:v>0.95</c:v>
                </c:pt>
                <c:pt idx="36">
                  <c:v>0.95</c:v>
                </c:pt>
                <c:pt idx="37">
                  <c:v>0.95</c:v>
                </c:pt>
                <c:pt idx="38">
                  <c:v>0.96</c:v>
                </c:pt>
                <c:pt idx="39">
                  <c:v>0.96</c:v>
                </c:pt>
                <c:pt idx="40">
                  <c:v>0.96</c:v>
                </c:pt>
                <c:pt idx="41">
                  <c:v>0.96</c:v>
                </c:pt>
                <c:pt idx="42">
                  <c:v>0.96</c:v>
                </c:pt>
                <c:pt idx="43">
                  <c:v>0.96</c:v>
                </c:pt>
                <c:pt idx="44">
                  <c:v>0.96</c:v>
                </c:pt>
                <c:pt idx="45">
                  <c:v>0.97</c:v>
                </c:pt>
                <c:pt idx="46">
                  <c:v>0.97</c:v>
                </c:pt>
                <c:pt idx="47">
                  <c:v>0.97</c:v>
                </c:pt>
                <c:pt idx="48">
                  <c:v>0.97</c:v>
                </c:pt>
                <c:pt idx="49">
                  <c:v>0.97</c:v>
                </c:pt>
                <c:pt idx="50">
                  <c:v>0.97</c:v>
                </c:pt>
                <c:pt idx="51">
                  <c:v>0.97</c:v>
                </c:pt>
                <c:pt idx="52">
                  <c:v>0.97</c:v>
                </c:pt>
                <c:pt idx="53">
                  <c:v>0.97</c:v>
                </c:pt>
                <c:pt idx="54">
                  <c:v>0.98</c:v>
                </c:pt>
                <c:pt idx="55">
                  <c:v>0.98</c:v>
                </c:pt>
                <c:pt idx="56">
                  <c:v>0.98</c:v>
                </c:pt>
                <c:pt idx="57">
                  <c:v>0.98</c:v>
                </c:pt>
                <c:pt idx="58">
                  <c:v>0.98</c:v>
                </c:pt>
                <c:pt idx="59">
                  <c:v>0.98</c:v>
                </c:pt>
                <c:pt idx="60">
                  <c:v>0.98</c:v>
                </c:pt>
              </c:numCache>
            </c:numRef>
          </c:yVal>
          <c:smooth val="0"/>
        </c:ser>
        <c:ser>
          <c:idx val="2"/>
          <c:order val="2"/>
          <c:tx>
            <c:v>KB524</c:v>
          </c:tx>
          <c:spPr>
            <a:ln w="47625">
              <a:noFill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Sheet3!$E$4:$E$64</c:f>
              <c:numCache>
                <c:formatCode>0.00</c:formatCode>
                <c:ptCount val="61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26.0</c:v>
                </c:pt>
                <c:pt idx="6">
                  <c:v>31.0</c:v>
                </c:pt>
                <c:pt idx="7">
                  <c:v>36.0</c:v>
                </c:pt>
                <c:pt idx="8">
                  <c:v>41.0</c:v>
                </c:pt>
                <c:pt idx="9">
                  <c:v>46.0</c:v>
                </c:pt>
                <c:pt idx="10">
                  <c:v>51.0</c:v>
                </c:pt>
                <c:pt idx="11">
                  <c:v>56.0</c:v>
                </c:pt>
                <c:pt idx="12">
                  <c:v>61.0</c:v>
                </c:pt>
                <c:pt idx="13">
                  <c:v>66.0</c:v>
                </c:pt>
                <c:pt idx="14">
                  <c:v>71.0</c:v>
                </c:pt>
                <c:pt idx="15">
                  <c:v>76.0</c:v>
                </c:pt>
                <c:pt idx="16">
                  <c:v>81.0</c:v>
                </c:pt>
                <c:pt idx="17">
                  <c:v>86.0</c:v>
                </c:pt>
                <c:pt idx="18">
                  <c:v>91.0</c:v>
                </c:pt>
                <c:pt idx="19">
                  <c:v>96.0</c:v>
                </c:pt>
                <c:pt idx="20">
                  <c:v>101.0</c:v>
                </c:pt>
                <c:pt idx="21">
                  <c:v>106.0</c:v>
                </c:pt>
                <c:pt idx="22">
                  <c:v>111.0</c:v>
                </c:pt>
                <c:pt idx="23">
                  <c:v>116.0</c:v>
                </c:pt>
                <c:pt idx="24">
                  <c:v>121.0</c:v>
                </c:pt>
                <c:pt idx="25">
                  <c:v>126.0</c:v>
                </c:pt>
                <c:pt idx="26">
                  <c:v>131.0</c:v>
                </c:pt>
                <c:pt idx="27">
                  <c:v>136.0</c:v>
                </c:pt>
                <c:pt idx="28">
                  <c:v>141.0</c:v>
                </c:pt>
                <c:pt idx="29">
                  <c:v>146.0</c:v>
                </c:pt>
                <c:pt idx="30">
                  <c:v>151.0</c:v>
                </c:pt>
                <c:pt idx="31">
                  <c:v>156.0</c:v>
                </c:pt>
                <c:pt idx="32">
                  <c:v>161.0</c:v>
                </c:pt>
                <c:pt idx="33">
                  <c:v>166.0</c:v>
                </c:pt>
                <c:pt idx="34">
                  <c:v>171.0</c:v>
                </c:pt>
                <c:pt idx="35">
                  <c:v>176.0</c:v>
                </c:pt>
                <c:pt idx="36">
                  <c:v>181.0</c:v>
                </c:pt>
                <c:pt idx="37">
                  <c:v>186.0</c:v>
                </c:pt>
                <c:pt idx="38">
                  <c:v>191.0</c:v>
                </c:pt>
                <c:pt idx="39">
                  <c:v>196.0</c:v>
                </c:pt>
              </c:numCache>
            </c:numRef>
          </c:xVal>
          <c:yVal>
            <c:numRef>
              <c:f>Sheet3!$F$4:$F$64</c:f>
              <c:numCache>
                <c:formatCode>0%</c:formatCode>
                <c:ptCount val="61"/>
                <c:pt idx="0">
                  <c:v>0.01</c:v>
                </c:pt>
                <c:pt idx="1">
                  <c:v>0.105</c:v>
                </c:pt>
                <c:pt idx="2">
                  <c:v>0.2</c:v>
                </c:pt>
                <c:pt idx="3">
                  <c:v>0.28</c:v>
                </c:pt>
                <c:pt idx="4">
                  <c:v>0.3525</c:v>
                </c:pt>
                <c:pt idx="5">
                  <c:v>0.4125</c:v>
                </c:pt>
                <c:pt idx="6">
                  <c:v>0.4675</c:v>
                </c:pt>
                <c:pt idx="7">
                  <c:v>0.515</c:v>
                </c:pt>
                <c:pt idx="8">
                  <c:v>0.5575</c:v>
                </c:pt>
                <c:pt idx="9">
                  <c:v>0.595</c:v>
                </c:pt>
                <c:pt idx="10">
                  <c:v>0.625</c:v>
                </c:pt>
                <c:pt idx="11">
                  <c:v>0.655</c:v>
                </c:pt>
                <c:pt idx="12">
                  <c:v>0.68</c:v>
                </c:pt>
                <c:pt idx="13">
                  <c:v>0.7</c:v>
                </c:pt>
                <c:pt idx="14">
                  <c:v>0.72</c:v>
                </c:pt>
                <c:pt idx="15">
                  <c:v>0.735</c:v>
                </c:pt>
                <c:pt idx="16">
                  <c:v>0.75</c:v>
                </c:pt>
                <c:pt idx="17">
                  <c:v>0.765</c:v>
                </c:pt>
                <c:pt idx="18">
                  <c:v>0.7775</c:v>
                </c:pt>
                <c:pt idx="19">
                  <c:v>0.79</c:v>
                </c:pt>
                <c:pt idx="20">
                  <c:v>0.8</c:v>
                </c:pt>
                <c:pt idx="21">
                  <c:v>0.8075</c:v>
                </c:pt>
                <c:pt idx="22">
                  <c:v>0.8175</c:v>
                </c:pt>
                <c:pt idx="23">
                  <c:v>0.8225</c:v>
                </c:pt>
                <c:pt idx="24">
                  <c:v>0.83</c:v>
                </c:pt>
                <c:pt idx="25">
                  <c:v>0.835</c:v>
                </c:pt>
                <c:pt idx="26">
                  <c:v>0.8425</c:v>
                </c:pt>
                <c:pt idx="27">
                  <c:v>0.845</c:v>
                </c:pt>
                <c:pt idx="28">
                  <c:v>0.8525</c:v>
                </c:pt>
                <c:pt idx="29">
                  <c:v>0.855</c:v>
                </c:pt>
                <c:pt idx="30">
                  <c:v>0.8575</c:v>
                </c:pt>
                <c:pt idx="31">
                  <c:v>0.8625</c:v>
                </c:pt>
                <c:pt idx="32">
                  <c:v>0.865</c:v>
                </c:pt>
                <c:pt idx="33">
                  <c:v>0.8675</c:v>
                </c:pt>
                <c:pt idx="34">
                  <c:v>0.8725</c:v>
                </c:pt>
                <c:pt idx="35">
                  <c:v>0.8725</c:v>
                </c:pt>
                <c:pt idx="36">
                  <c:v>0.875</c:v>
                </c:pt>
                <c:pt idx="37">
                  <c:v>0.8775</c:v>
                </c:pt>
                <c:pt idx="38">
                  <c:v>0.88</c:v>
                </c:pt>
                <c:pt idx="39">
                  <c:v>0.8825</c:v>
                </c:pt>
              </c:numCache>
            </c:numRef>
          </c:yVal>
          <c:smooth val="0"/>
        </c:ser>
        <c:ser>
          <c:idx val="3"/>
          <c:order val="3"/>
          <c:tx>
            <c:v>Grubbs et al. (MA)</c:v>
          </c:tx>
          <c:spPr>
            <a:ln w="47625">
              <a:noFill/>
            </a:ln>
          </c:spPr>
          <c:marker>
            <c:symbol val="dash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Sheet3!$G$4:$G$63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</c:v>
                </c:pt>
                <c:pt idx="7">
                  <c:v>4.73</c:v>
                </c:pt>
                <c:pt idx="8">
                  <c:v>5.35</c:v>
                </c:pt>
                <c:pt idx="9">
                  <c:v>6.0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16.4</c:v>
                </c:pt>
                <c:pt idx="22">
                  <c:v>17.48</c:v>
                </c:pt>
                <c:pt idx="23">
                  <c:v>18.6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26.0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37.73</c:v>
                </c:pt>
                <c:pt idx="38">
                  <c:v>39.35</c:v>
                </c:pt>
                <c:pt idx="39">
                  <c:v>41.0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67.6</c:v>
                </c:pt>
                <c:pt idx="54">
                  <c:v>69.75</c:v>
                </c:pt>
                <c:pt idx="55">
                  <c:v>71.93</c:v>
                </c:pt>
                <c:pt idx="56">
                  <c:v>74.15000000000001</c:v>
                </c:pt>
                <c:pt idx="57">
                  <c:v>76.4</c:v>
                </c:pt>
                <c:pt idx="58">
                  <c:v>78.68000000000001</c:v>
                </c:pt>
                <c:pt idx="59">
                  <c:v>81.0</c:v>
                </c:pt>
              </c:numCache>
            </c:numRef>
          </c:xVal>
          <c:yVal>
            <c:numRef>
              <c:f>Sheet3!$H$4:$H$63</c:f>
              <c:numCache>
                <c:formatCode>0%</c:formatCode>
                <c:ptCount val="60"/>
                <c:pt idx="0">
                  <c:v>0.024</c:v>
                </c:pt>
                <c:pt idx="1">
                  <c:v>0.051</c:v>
                </c:pt>
                <c:pt idx="2">
                  <c:v>0.081</c:v>
                </c:pt>
                <c:pt idx="3">
                  <c:v>0.115</c:v>
                </c:pt>
                <c:pt idx="4">
                  <c:v>0.147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</c:v>
                </c:pt>
                <c:pt idx="9">
                  <c:v>0.328</c:v>
                </c:pt>
                <c:pt idx="10">
                  <c:v>0.366</c:v>
                </c:pt>
                <c:pt idx="11">
                  <c:v>0.403</c:v>
                </c:pt>
                <c:pt idx="12">
                  <c:v>0.439</c:v>
                </c:pt>
                <c:pt idx="13">
                  <c:v>0.474</c:v>
                </c:pt>
                <c:pt idx="14">
                  <c:v>0.509</c:v>
                </c:pt>
                <c:pt idx="15">
                  <c:v>0.542</c:v>
                </c:pt>
                <c:pt idx="16">
                  <c:v>0.574</c:v>
                </c:pt>
                <c:pt idx="17">
                  <c:v>0.604</c:v>
                </c:pt>
                <c:pt idx="18">
                  <c:v>0.634</c:v>
                </c:pt>
                <c:pt idx="19">
                  <c:v>0.659</c:v>
                </c:pt>
                <c:pt idx="20">
                  <c:v>0.684</c:v>
                </c:pt>
                <c:pt idx="21">
                  <c:v>0.707</c:v>
                </c:pt>
                <c:pt idx="22">
                  <c:v>0.73</c:v>
                </c:pt>
                <c:pt idx="23">
                  <c:v>0.751</c:v>
                </c:pt>
                <c:pt idx="24">
                  <c:v>0.77</c:v>
                </c:pt>
                <c:pt idx="25">
                  <c:v>0.788</c:v>
                </c:pt>
                <c:pt idx="26">
                  <c:v>0.804</c:v>
                </c:pt>
                <c:pt idx="27">
                  <c:v>0.82</c:v>
                </c:pt>
                <c:pt idx="28">
                  <c:v>0.835</c:v>
                </c:pt>
                <c:pt idx="29">
                  <c:v>0.848</c:v>
                </c:pt>
                <c:pt idx="30">
                  <c:v>0.861</c:v>
                </c:pt>
                <c:pt idx="31">
                  <c:v>0.872</c:v>
                </c:pt>
                <c:pt idx="32">
                  <c:v>0.883</c:v>
                </c:pt>
                <c:pt idx="33">
                  <c:v>0.894</c:v>
                </c:pt>
                <c:pt idx="34">
                  <c:v>0.904</c:v>
                </c:pt>
                <c:pt idx="35">
                  <c:v>0.912</c:v>
                </c:pt>
                <c:pt idx="36">
                  <c:v>0.921</c:v>
                </c:pt>
                <c:pt idx="37">
                  <c:v>0.929</c:v>
                </c:pt>
                <c:pt idx="38">
                  <c:v>0.935</c:v>
                </c:pt>
                <c:pt idx="39">
                  <c:v>0.941</c:v>
                </c:pt>
                <c:pt idx="40">
                  <c:v>0.946</c:v>
                </c:pt>
                <c:pt idx="41">
                  <c:v>0.951</c:v>
                </c:pt>
                <c:pt idx="42">
                  <c:v>0.955</c:v>
                </c:pt>
                <c:pt idx="43">
                  <c:v>0.958</c:v>
                </c:pt>
                <c:pt idx="44">
                  <c:v>0.961</c:v>
                </c:pt>
                <c:pt idx="45">
                  <c:v>0.966</c:v>
                </c:pt>
                <c:pt idx="46">
                  <c:v>0.97</c:v>
                </c:pt>
                <c:pt idx="47">
                  <c:v>0.971</c:v>
                </c:pt>
                <c:pt idx="48">
                  <c:v>0.975</c:v>
                </c:pt>
                <c:pt idx="49">
                  <c:v>0.977</c:v>
                </c:pt>
                <c:pt idx="50">
                  <c:v>0.98</c:v>
                </c:pt>
                <c:pt idx="51">
                  <c:v>0.98</c:v>
                </c:pt>
                <c:pt idx="52">
                  <c:v>0.982</c:v>
                </c:pt>
                <c:pt idx="53">
                  <c:v>0.983</c:v>
                </c:pt>
                <c:pt idx="54">
                  <c:v>0.986</c:v>
                </c:pt>
                <c:pt idx="55">
                  <c:v>0.987</c:v>
                </c:pt>
                <c:pt idx="56">
                  <c:v>0.988</c:v>
                </c:pt>
                <c:pt idx="57">
                  <c:v>0.99</c:v>
                </c:pt>
                <c:pt idx="58">
                  <c:v>0.99</c:v>
                </c:pt>
                <c:pt idx="59">
                  <c:v>0.992</c:v>
                </c:pt>
              </c:numCache>
            </c:numRef>
          </c:yVal>
          <c:smooth val="0"/>
        </c:ser>
        <c:ser>
          <c:idx val="4"/>
          <c:order val="4"/>
          <c:tx>
            <c:v>KB304</c:v>
          </c:tx>
          <c:spPr>
            <a:ln w="47625">
              <a:noFill/>
            </a:ln>
          </c:spPr>
          <c:marker>
            <c:symbol val="star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Sheet3!$I$4:$I$28</c:f>
              <c:numCache>
                <c:formatCode>General</c:formatCode>
                <c:ptCount val="25"/>
                <c:pt idx="0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Sheet3!$J$4:$J$28</c:f>
              <c:numCache>
                <c:formatCode>0%</c:formatCode>
                <c:ptCount val="25"/>
                <c:pt idx="0">
                  <c:v>0.0</c:v>
                </c:pt>
                <c:pt idx="1">
                  <c:v>0.17</c:v>
                </c:pt>
                <c:pt idx="2">
                  <c:v>0.42</c:v>
                </c:pt>
                <c:pt idx="3">
                  <c:v>0.575</c:v>
                </c:pt>
                <c:pt idx="4">
                  <c:v>0.665</c:v>
                </c:pt>
                <c:pt idx="5">
                  <c:v>0.73</c:v>
                </c:pt>
                <c:pt idx="6">
                  <c:v>0.77</c:v>
                </c:pt>
                <c:pt idx="7">
                  <c:v>0.805</c:v>
                </c:pt>
                <c:pt idx="8">
                  <c:v>0.83</c:v>
                </c:pt>
                <c:pt idx="9">
                  <c:v>0.85</c:v>
                </c:pt>
                <c:pt idx="10">
                  <c:v>0.865</c:v>
                </c:pt>
                <c:pt idx="11">
                  <c:v>0.885</c:v>
                </c:pt>
                <c:pt idx="12">
                  <c:v>0.895</c:v>
                </c:pt>
                <c:pt idx="13">
                  <c:v>0.905</c:v>
                </c:pt>
                <c:pt idx="14">
                  <c:v>0.915</c:v>
                </c:pt>
                <c:pt idx="15">
                  <c:v>0.92</c:v>
                </c:pt>
                <c:pt idx="16">
                  <c:v>0.925</c:v>
                </c:pt>
                <c:pt idx="17">
                  <c:v>0.94</c:v>
                </c:pt>
                <c:pt idx="18">
                  <c:v>0.94</c:v>
                </c:pt>
                <c:pt idx="19">
                  <c:v>0.945</c:v>
                </c:pt>
                <c:pt idx="20">
                  <c:v>0.95</c:v>
                </c:pt>
                <c:pt idx="21">
                  <c:v>0.955</c:v>
                </c:pt>
                <c:pt idx="22">
                  <c:v>0.955</c:v>
                </c:pt>
                <c:pt idx="23">
                  <c:v>0.965</c:v>
                </c:pt>
                <c:pt idx="24">
                  <c:v>0.965</c:v>
                </c:pt>
              </c:numCache>
            </c:numRef>
          </c:yVal>
          <c:smooth val="0"/>
        </c:ser>
        <c:ser>
          <c:idx val="5"/>
          <c:order val="5"/>
          <c:tx>
            <c:v>KB307</c:v>
          </c:tx>
          <c:spPr>
            <a:ln w="4762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Sheet3!$K$4:$K$63</c:f>
              <c:numCache>
                <c:formatCode>0.00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xVal>
          <c:yVal>
            <c:numRef>
              <c:f>Sheet3!$L$4:$L$63</c:f>
              <c:numCache>
                <c:formatCode>0%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yVal>
          <c:smooth val="0"/>
        </c:ser>
        <c:ser>
          <c:idx val="6"/>
          <c:order val="6"/>
          <c:tx>
            <c:v>KB503</c:v>
          </c:tx>
          <c:spPr>
            <a:ln w="47625">
              <a:noFill/>
            </a:ln>
          </c:spPr>
          <c:marker>
            <c:symbol val="plus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Sheet3!$M$4:$M$63</c:f>
              <c:numCache>
                <c:formatCode>0.00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xVal>
          <c:yVal>
            <c:numRef>
              <c:f>Sheet3!$N$4:$N$63</c:f>
              <c:numCache>
                <c:formatCode>0%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yVal>
          <c:smooth val="0"/>
        </c:ser>
        <c:ser>
          <c:idx val="7"/>
          <c:order val="7"/>
          <c:tx>
            <c:v>KB312</c:v>
          </c:tx>
          <c:spPr>
            <a:ln w="47625">
              <a:noFill/>
            </a:ln>
          </c:spPr>
          <c:marker>
            <c:symbol val="x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Sheet3!$O$4:$O$24</c:f>
              <c:numCache>
                <c:formatCode>0.00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xVal>
          <c:yVal>
            <c:numRef>
              <c:f>Sheet3!$P$4:$P$24</c:f>
              <c:numCache>
                <c:formatCode>0%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yVal>
          <c:smooth val="0"/>
        </c:ser>
        <c:ser>
          <c:idx val="8"/>
          <c:order val="8"/>
          <c:tx>
            <c:v>KB499</c:v>
          </c:tx>
          <c:spPr>
            <a:ln w="4762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Sheet3!$Q$4:$Q$34</c:f>
              <c:numCache>
                <c:formatCode>0.00</c:formatCode>
                <c:ptCount val="3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</c:numCache>
            </c:numRef>
          </c:xVal>
          <c:yVal>
            <c:numRef>
              <c:f>Sheet3!$R$4:$R$34</c:f>
              <c:numCache>
                <c:formatCode>0%</c:formatCode>
                <c:ptCount val="3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</c:numCache>
            </c:numRef>
          </c:yVal>
          <c:smooth val="0"/>
        </c:ser>
        <c:ser>
          <c:idx val="9"/>
          <c:order val="9"/>
          <c:tx>
            <c:v>KB568</c:v>
          </c:tx>
          <c:spPr>
            <a:ln w="4762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Sheet3!$S$4:$S$15</c:f>
              <c:numCache>
                <c:formatCode>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xVal>
          <c:yVal>
            <c:numRef>
              <c:f>Sheet3!$T$4:$T$15</c:f>
              <c:numCache>
                <c:formatCode>0%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yVal>
          <c:smooth val="0"/>
        </c:ser>
        <c:ser>
          <c:idx val="10"/>
          <c:order val="10"/>
          <c:tx>
            <c:v>KB476</c:v>
          </c:tx>
          <c:spPr>
            <a:ln w="47625">
              <a:noFill/>
            </a:ln>
          </c:spPr>
          <c:marker>
            <c:symbol val="square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Sheet3!$U$4:$U$63</c:f>
              <c:numCache>
                <c:formatCode>0.00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xVal>
          <c:yVal>
            <c:numRef>
              <c:f>Sheet3!$V$4:$V$63</c:f>
              <c:numCache>
                <c:formatCode>0%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yVal>
          <c:smooth val="0"/>
        </c:ser>
        <c:ser>
          <c:idx val="11"/>
          <c:order val="11"/>
          <c:tx>
            <c:v>KB481</c:v>
          </c:tx>
          <c:spPr>
            <a:ln w="47625">
              <a:noFill/>
            </a:ln>
          </c:spPr>
          <c:marker>
            <c:symbol val="triangle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Sheet3!$W$4:$W$40</c:f>
              <c:numCache>
                <c:formatCode>0.00</c:formatCode>
                <c:ptCount val="3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</c:numCache>
            </c:numRef>
          </c:xVal>
          <c:yVal>
            <c:numRef>
              <c:f>Sheet3!$X$4:$X$40</c:f>
              <c:numCache>
                <c:formatCode>0%</c:formatCode>
                <c:ptCount val="3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</c:numCache>
            </c:numRef>
          </c:yVal>
          <c:smooth val="0"/>
        </c:ser>
        <c:ser>
          <c:idx val="12"/>
          <c:order val="12"/>
          <c:tx>
            <c:v>KB526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Sheet3!$Y$4:$Y$9</c:f>
              <c:numCache>
                <c:formatCode>0.00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xVal>
          <c:yVal>
            <c:numRef>
              <c:f>Sheet3!$Z$4:$Z$9</c:f>
              <c:numCache>
                <c:formatCode>0%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577120"/>
        <c:axId val="932581232"/>
      </c:scatterChart>
      <c:valAx>
        <c:axId val="932577120"/>
        <c:scaling>
          <c:orientation val="minMax"/>
          <c:max val="30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2581232"/>
        <c:crosses val="autoZero"/>
        <c:crossBetween val="midCat"/>
      </c:valAx>
      <c:valAx>
        <c:axId val="93258123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57712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RRCM diester (KB481) (log plot)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04514355675053"/>
          <c:y val="0.167767667930398"/>
          <c:w val="0.852383210101786"/>
          <c:h val="0.68907572664528"/>
        </c:manualLayout>
      </c:layout>
      <c:scatterChart>
        <c:scatterStyle val="lineMarker"/>
        <c:varyColors val="0"/>
        <c:ser>
          <c:idx val="1"/>
          <c:order val="0"/>
          <c:tx>
            <c:v>KB481 (RRCM)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'KB481'!$A$2:$A$38</c:f>
              <c:numCache>
                <c:formatCode>0.00</c:formatCode>
                <c:ptCount val="37"/>
                <c:pt idx="0">
                  <c:v>1.5</c:v>
                </c:pt>
                <c:pt idx="1">
                  <c:v>6.5</c:v>
                </c:pt>
                <c:pt idx="2">
                  <c:v>11.5</c:v>
                </c:pt>
                <c:pt idx="3">
                  <c:v>16.5</c:v>
                </c:pt>
                <c:pt idx="4">
                  <c:v>21.5</c:v>
                </c:pt>
                <c:pt idx="5">
                  <c:v>26.5</c:v>
                </c:pt>
                <c:pt idx="6">
                  <c:v>31.5</c:v>
                </c:pt>
                <c:pt idx="7">
                  <c:v>36.5</c:v>
                </c:pt>
                <c:pt idx="8">
                  <c:v>41.5</c:v>
                </c:pt>
                <c:pt idx="9">
                  <c:v>46.5</c:v>
                </c:pt>
                <c:pt idx="10">
                  <c:v>51.5</c:v>
                </c:pt>
                <c:pt idx="11">
                  <c:v>56.5</c:v>
                </c:pt>
                <c:pt idx="12">
                  <c:v>61.5</c:v>
                </c:pt>
                <c:pt idx="13">
                  <c:v>66.5</c:v>
                </c:pt>
                <c:pt idx="14">
                  <c:v>71.5</c:v>
                </c:pt>
                <c:pt idx="15">
                  <c:v>76.5</c:v>
                </c:pt>
                <c:pt idx="16">
                  <c:v>81.5</c:v>
                </c:pt>
                <c:pt idx="17">
                  <c:v>86.5</c:v>
                </c:pt>
                <c:pt idx="18">
                  <c:v>91.5</c:v>
                </c:pt>
                <c:pt idx="19">
                  <c:v>96.5</c:v>
                </c:pt>
                <c:pt idx="20">
                  <c:v>101.5</c:v>
                </c:pt>
                <c:pt idx="21">
                  <c:v>106.5</c:v>
                </c:pt>
                <c:pt idx="22">
                  <c:v>111.5</c:v>
                </c:pt>
                <c:pt idx="23">
                  <c:v>116.5</c:v>
                </c:pt>
                <c:pt idx="24">
                  <c:v>121.5</c:v>
                </c:pt>
                <c:pt idx="25">
                  <c:v>126.5</c:v>
                </c:pt>
                <c:pt idx="26">
                  <c:v>131.5</c:v>
                </c:pt>
                <c:pt idx="27">
                  <c:v>136.5</c:v>
                </c:pt>
                <c:pt idx="28">
                  <c:v>141.5</c:v>
                </c:pt>
                <c:pt idx="29">
                  <c:v>146.5</c:v>
                </c:pt>
                <c:pt idx="30">
                  <c:v>151.5</c:v>
                </c:pt>
                <c:pt idx="31">
                  <c:v>156.5</c:v>
                </c:pt>
                <c:pt idx="32">
                  <c:v>161.5</c:v>
                </c:pt>
                <c:pt idx="33">
                  <c:v>166.5</c:v>
                </c:pt>
                <c:pt idx="34">
                  <c:v>171.5</c:v>
                </c:pt>
                <c:pt idx="35">
                  <c:v>176.5</c:v>
                </c:pt>
                <c:pt idx="36">
                  <c:v>181.5</c:v>
                </c:pt>
              </c:numCache>
            </c:numRef>
          </c:xVal>
          <c:yVal>
            <c:numRef>
              <c:f>'KB481'!$F$2:$F$38</c:f>
              <c:numCache>
                <c:formatCode>0.00</c:formatCode>
                <c:ptCount val="37"/>
                <c:pt idx="0">
                  <c:v>-2.338212270637197</c:v>
                </c:pt>
                <c:pt idx="1">
                  <c:v>-2.50715225873532</c:v>
                </c:pt>
                <c:pt idx="2">
                  <c:v>-2.596956153596623</c:v>
                </c:pt>
                <c:pt idx="3">
                  <c:v>-2.659260036932778</c:v>
                </c:pt>
                <c:pt idx="4">
                  <c:v>-2.703062659591171</c:v>
                </c:pt>
                <c:pt idx="5">
                  <c:v>-2.74109005518041</c:v>
                </c:pt>
                <c:pt idx="6">
                  <c:v>-2.772588722239781</c:v>
                </c:pt>
                <c:pt idx="7">
                  <c:v>-2.788718104169665</c:v>
                </c:pt>
                <c:pt idx="8">
                  <c:v>-2.805111913945341</c:v>
                </c:pt>
                <c:pt idx="9">
                  <c:v>-2.813410716760036</c:v>
                </c:pt>
                <c:pt idx="10">
                  <c:v>-2.813410716760036</c:v>
                </c:pt>
                <c:pt idx="11">
                  <c:v>-2.813410716760036</c:v>
                </c:pt>
                <c:pt idx="12">
                  <c:v>-2.813410716760036</c:v>
                </c:pt>
                <c:pt idx="13">
                  <c:v>-2.847312268435717</c:v>
                </c:pt>
                <c:pt idx="14">
                  <c:v>-2.864704011147586</c:v>
                </c:pt>
                <c:pt idx="15">
                  <c:v>-2.873514640829742</c:v>
                </c:pt>
                <c:pt idx="16">
                  <c:v>-2.882403588246988</c:v>
                </c:pt>
                <c:pt idx="17">
                  <c:v>-2.882403588246988</c:v>
                </c:pt>
                <c:pt idx="18">
                  <c:v>-2.882403588246988</c:v>
                </c:pt>
                <c:pt idx="19">
                  <c:v>-2.882403588246988</c:v>
                </c:pt>
                <c:pt idx="20">
                  <c:v>-2.882403588246988</c:v>
                </c:pt>
                <c:pt idx="21">
                  <c:v>-2.882403588246988</c:v>
                </c:pt>
                <c:pt idx="22">
                  <c:v>-2.891372258229748</c:v>
                </c:pt>
                <c:pt idx="23">
                  <c:v>-2.891372258229748</c:v>
                </c:pt>
                <c:pt idx="24">
                  <c:v>-2.891372258229748</c:v>
                </c:pt>
                <c:pt idx="25">
                  <c:v>-2.891372258229748</c:v>
                </c:pt>
                <c:pt idx="26">
                  <c:v>-2.891372258229748</c:v>
                </c:pt>
                <c:pt idx="27">
                  <c:v>-2.891372258229748</c:v>
                </c:pt>
                <c:pt idx="28">
                  <c:v>-2.891372258229748</c:v>
                </c:pt>
                <c:pt idx="29">
                  <c:v>-2.900422093749666</c:v>
                </c:pt>
                <c:pt idx="30">
                  <c:v>-2.900422093749666</c:v>
                </c:pt>
                <c:pt idx="31">
                  <c:v>-2.900422093749666</c:v>
                </c:pt>
                <c:pt idx="32">
                  <c:v>-2.900422093749666</c:v>
                </c:pt>
                <c:pt idx="33">
                  <c:v>-2.900422093749666</c:v>
                </c:pt>
                <c:pt idx="34">
                  <c:v>-2.900422093749666</c:v>
                </c:pt>
                <c:pt idx="35">
                  <c:v>-2.900422093749666</c:v>
                </c:pt>
                <c:pt idx="36">
                  <c:v>-2.900422093749666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579888"/>
        <c:axId val="933583648"/>
      </c:scatterChart>
      <c:valAx>
        <c:axId val="933579888"/>
        <c:scaling>
          <c:orientation val="minMax"/>
          <c:max val="20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3583648"/>
        <c:crossesAt val="-9.0"/>
        <c:crossBetween val="midCat"/>
      </c:valAx>
      <c:valAx>
        <c:axId val="933583648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933579888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- RRCM monoester 1 mol% (0.01M) (KB526) (log plot)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19750502690795"/>
          <c:y val="0.170224111789558"/>
          <c:w val="0.852383210101786"/>
          <c:h val="0.68907572664528"/>
        </c:manualLayout>
      </c:layout>
      <c:scatterChart>
        <c:scatterStyle val="lineMarker"/>
        <c:varyColors val="0"/>
        <c:ser>
          <c:idx val="1"/>
          <c:order val="0"/>
          <c:tx>
            <c:v>KB526 (RRCM monoester)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0.172901886718095"/>
                  <c:y val="-0.12545406824147"/>
                </c:manualLayout>
              </c:layout>
              <c:numFmt formatCode="General" sourceLinked="0"/>
            </c:trendlineLbl>
          </c:trendline>
          <c:xVal>
            <c:numRef>
              <c:f>'KB526'!$A$2:$A$4</c:f>
              <c:numCache>
                <c:formatCode>0.00</c:formatCode>
                <c:ptCount val="3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</c:numCache>
            </c:numRef>
          </c:xVal>
          <c:yVal>
            <c:numRef>
              <c:f>'KB526'!$F$2:$F$4</c:f>
              <c:numCache>
                <c:formatCode>0.00</c:formatCode>
                <c:ptCount val="3"/>
                <c:pt idx="0">
                  <c:v>-2.302585092994045</c:v>
                </c:pt>
                <c:pt idx="1">
                  <c:v>-2.673648774384877</c:v>
                </c:pt>
                <c:pt idx="2">
                  <c:v>-3.473768074496991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596224"/>
        <c:axId val="933599984"/>
      </c:scatterChart>
      <c:valAx>
        <c:axId val="933596224"/>
        <c:scaling>
          <c:orientation val="minMax"/>
          <c:max val="20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3599984"/>
        <c:crossesAt val="-9.0"/>
        <c:crossBetween val="midCat"/>
      </c:valAx>
      <c:valAx>
        <c:axId val="933599984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933596224"/>
        <c:crosses val="autoZero"/>
        <c:crossBetween val="midCat"/>
      </c:valAx>
    </c:plotArea>
    <c:legend>
      <c:legendPos val="t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RRCM diester 10 mol% (KB481) (log plot)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19750251208152"/>
          <c:y val="0.172693302226111"/>
          <c:w val="0.852383210101786"/>
          <c:h val="0.68907572664528"/>
        </c:manualLayout>
      </c:layout>
      <c:scatterChart>
        <c:scatterStyle val="lineMarker"/>
        <c:varyColors val="0"/>
        <c:ser>
          <c:idx val="1"/>
          <c:order val="0"/>
          <c:tx>
            <c:v>KB304 (MA)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-0.110012809406399"/>
                  <c:y val="-0.289912510936133"/>
                </c:manualLayout>
              </c:layout>
              <c:numFmt formatCode="General" sourceLinked="0"/>
            </c:trendlineLbl>
          </c:trendline>
          <c:xVal>
            <c:numRef>
              <c:f>'KB304'!$A$3:$A$9</c:f>
              <c:numCache>
                <c:formatCode>0.00</c:formatCode>
                <c:ptCount val="7"/>
                <c:pt idx="0">
                  <c:v>4.0</c:v>
                </c:pt>
                <c:pt idx="1">
                  <c:v>9.0</c:v>
                </c:pt>
                <c:pt idx="2">
                  <c:v>14.0</c:v>
                </c:pt>
                <c:pt idx="3">
                  <c:v>19.0</c:v>
                </c:pt>
                <c:pt idx="4">
                  <c:v>24.0</c:v>
                </c:pt>
                <c:pt idx="5">
                  <c:v>29.0</c:v>
                </c:pt>
                <c:pt idx="6">
                  <c:v>34.0</c:v>
                </c:pt>
              </c:numCache>
            </c:numRef>
          </c:xVal>
          <c:yVal>
            <c:numRef>
              <c:f>'KB304'!$F$3:$F$9</c:f>
              <c:numCache>
                <c:formatCode>0.00</c:formatCode>
                <c:ptCount val="7"/>
                <c:pt idx="0">
                  <c:v>-2.488914671185539</c:v>
                </c:pt>
                <c:pt idx="1">
                  <c:v>-2.847312268435717</c:v>
                </c:pt>
                <c:pt idx="2">
                  <c:v>-3.158251203051766</c:v>
                </c:pt>
                <c:pt idx="3">
                  <c:v>-3.396209840151116</c:v>
                </c:pt>
                <c:pt idx="4">
                  <c:v>-3.611918412977808</c:v>
                </c:pt>
                <c:pt idx="5">
                  <c:v>-3.772261063052988</c:v>
                </c:pt>
                <c:pt idx="6">
                  <c:v>-3.937340813412436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32128"/>
        <c:axId val="933635888"/>
      </c:scatterChart>
      <c:valAx>
        <c:axId val="933632128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3635888"/>
        <c:crossesAt val="-9.0"/>
        <c:crossBetween val="midCat"/>
        <c:majorUnit val="10.0"/>
      </c:valAx>
      <c:valAx>
        <c:axId val="933635888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933632128"/>
        <c:crosses val="autoZero"/>
        <c:crossBetween val="midCat"/>
        <c:majorUnit val="0.5"/>
      </c:valAx>
    </c:plotArea>
    <c:legend>
      <c:legendPos val="t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sz="1800" b="1" i="0" u="none" strike="noStrike" baseline="0">
                <a:effectLst/>
              </a:rPr>
              <a:t>Grubbs et al.:</a:t>
            </a:r>
            <a:r>
              <a:rPr lang="en-US" sz="1800" b="1" i="0" u="none" strike="noStrike" baseline="0"/>
              <a:t> </a:t>
            </a:r>
            <a:r>
              <a:rPr lang="en-US" b="1"/>
              <a:t>- AA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AA'!$A$2:$A$54</c:f>
              <c:numCache>
                <c:formatCode>General</c:formatCode>
                <c:ptCount val="53"/>
                <c:pt idx="0">
                  <c:v>0.85</c:v>
                </c:pt>
                <c:pt idx="1">
                  <c:v>1.22</c:v>
                </c:pt>
                <c:pt idx="2">
                  <c:v>1.6</c:v>
                </c:pt>
                <c:pt idx="3">
                  <c:v>2.0</c:v>
                </c:pt>
                <c:pt idx="4">
                  <c:v>2.42</c:v>
                </c:pt>
                <c:pt idx="5">
                  <c:v>2.85</c:v>
                </c:pt>
                <c:pt idx="6">
                  <c:v>3.3</c:v>
                </c:pt>
                <c:pt idx="7">
                  <c:v>3.77</c:v>
                </c:pt>
                <c:pt idx="8">
                  <c:v>4.25</c:v>
                </c:pt>
                <c:pt idx="9">
                  <c:v>4.75</c:v>
                </c:pt>
                <c:pt idx="10">
                  <c:v>5.27</c:v>
                </c:pt>
                <c:pt idx="11">
                  <c:v>5.8</c:v>
                </c:pt>
                <c:pt idx="12">
                  <c:v>6.35</c:v>
                </c:pt>
                <c:pt idx="13">
                  <c:v>6.92</c:v>
                </c:pt>
                <c:pt idx="14">
                  <c:v>7.5</c:v>
                </c:pt>
                <c:pt idx="15">
                  <c:v>8.1</c:v>
                </c:pt>
                <c:pt idx="16">
                  <c:v>8.720000000000001</c:v>
                </c:pt>
                <c:pt idx="17">
                  <c:v>9.35</c:v>
                </c:pt>
                <c:pt idx="18">
                  <c:v>10.0</c:v>
                </c:pt>
                <c:pt idx="19">
                  <c:v>10.67</c:v>
                </c:pt>
                <c:pt idx="20">
                  <c:v>11.35</c:v>
                </c:pt>
                <c:pt idx="21">
                  <c:v>12.05</c:v>
                </c:pt>
                <c:pt idx="22">
                  <c:v>12.77</c:v>
                </c:pt>
                <c:pt idx="23">
                  <c:v>13.5</c:v>
                </c:pt>
                <c:pt idx="24">
                  <c:v>14.25</c:v>
                </c:pt>
                <c:pt idx="25">
                  <c:v>15.02</c:v>
                </c:pt>
                <c:pt idx="26">
                  <c:v>15.8</c:v>
                </c:pt>
                <c:pt idx="27">
                  <c:v>16.6</c:v>
                </c:pt>
                <c:pt idx="28">
                  <c:v>17.42</c:v>
                </c:pt>
                <c:pt idx="29">
                  <c:v>18.25</c:v>
                </c:pt>
                <c:pt idx="30">
                  <c:v>19.1</c:v>
                </c:pt>
                <c:pt idx="31">
                  <c:v>19.97</c:v>
                </c:pt>
                <c:pt idx="32">
                  <c:v>20.85</c:v>
                </c:pt>
                <c:pt idx="33">
                  <c:v>21.75</c:v>
                </c:pt>
                <c:pt idx="34">
                  <c:v>22.67</c:v>
                </c:pt>
                <c:pt idx="35">
                  <c:v>23.6</c:v>
                </c:pt>
                <c:pt idx="36">
                  <c:v>24.55</c:v>
                </c:pt>
                <c:pt idx="37">
                  <c:v>25.52</c:v>
                </c:pt>
                <c:pt idx="38">
                  <c:v>26.5</c:v>
                </c:pt>
                <c:pt idx="39">
                  <c:v>27.5</c:v>
                </c:pt>
                <c:pt idx="40">
                  <c:v>28.52</c:v>
                </c:pt>
                <c:pt idx="41">
                  <c:v>29.55</c:v>
                </c:pt>
                <c:pt idx="42">
                  <c:v>30.6</c:v>
                </c:pt>
                <c:pt idx="43">
                  <c:v>31.67</c:v>
                </c:pt>
                <c:pt idx="44">
                  <c:v>32.75</c:v>
                </c:pt>
                <c:pt idx="45">
                  <c:v>33.85</c:v>
                </c:pt>
                <c:pt idx="46">
                  <c:v>34.97</c:v>
                </c:pt>
                <c:pt idx="47">
                  <c:v>36.1</c:v>
                </c:pt>
                <c:pt idx="48">
                  <c:v>37.25</c:v>
                </c:pt>
                <c:pt idx="49">
                  <c:v>38.42</c:v>
                </c:pt>
                <c:pt idx="50">
                  <c:v>39.6</c:v>
                </c:pt>
                <c:pt idx="51">
                  <c:v>40.8</c:v>
                </c:pt>
                <c:pt idx="52">
                  <c:v>42.02</c:v>
                </c:pt>
              </c:numCache>
            </c:numRef>
          </c:xVal>
          <c:yVal>
            <c:numRef>
              <c:f>'Grubbs et al. AA'!$C$2:$C$54</c:f>
              <c:numCache>
                <c:formatCode>0%</c:formatCode>
                <c:ptCount val="53"/>
                <c:pt idx="0">
                  <c:v>0.003</c:v>
                </c:pt>
                <c:pt idx="1">
                  <c:v>0.015</c:v>
                </c:pt>
                <c:pt idx="2">
                  <c:v>0.044</c:v>
                </c:pt>
                <c:pt idx="3">
                  <c:v>0.083</c:v>
                </c:pt>
                <c:pt idx="4">
                  <c:v>0.128</c:v>
                </c:pt>
                <c:pt idx="5">
                  <c:v>0.175</c:v>
                </c:pt>
                <c:pt idx="6">
                  <c:v>0.222</c:v>
                </c:pt>
                <c:pt idx="7">
                  <c:v>0.27</c:v>
                </c:pt>
                <c:pt idx="8">
                  <c:v>0.316</c:v>
                </c:pt>
                <c:pt idx="9">
                  <c:v>0.361</c:v>
                </c:pt>
                <c:pt idx="10">
                  <c:v>0.406</c:v>
                </c:pt>
                <c:pt idx="11">
                  <c:v>0.448</c:v>
                </c:pt>
                <c:pt idx="12">
                  <c:v>0.489</c:v>
                </c:pt>
                <c:pt idx="13">
                  <c:v>0.528</c:v>
                </c:pt>
                <c:pt idx="14">
                  <c:v>0.564</c:v>
                </c:pt>
                <c:pt idx="15">
                  <c:v>0.598</c:v>
                </c:pt>
                <c:pt idx="16">
                  <c:v>0.631</c:v>
                </c:pt>
                <c:pt idx="17">
                  <c:v>0.662</c:v>
                </c:pt>
                <c:pt idx="18">
                  <c:v>0.69</c:v>
                </c:pt>
                <c:pt idx="19">
                  <c:v>0.716</c:v>
                </c:pt>
                <c:pt idx="20">
                  <c:v>0.741</c:v>
                </c:pt>
                <c:pt idx="21">
                  <c:v>0.763</c:v>
                </c:pt>
                <c:pt idx="22">
                  <c:v>0.784</c:v>
                </c:pt>
                <c:pt idx="23">
                  <c:v>0.803</c:v>
                </c:pt>
                <c:pt idx="24">
                  <c:v>0.821</c:v>
                </c:pt>
                <c:pt idx="25">
                  <c:v>0.837</c:v>
                </c:pt>
                <c:pt idx="26">
                  <c:v>0.851</c:v>
                </c:pt>
                <c:pt idx="27">
                  <c:v>0.866</c:v>
                </c:pt>
                <c:pt idx="28">
                  <c:v>0.878</c:v>
                </c:pt>
                <c:pt idx="29">
                  <c:v>0.89</c:v>
                </c:pt>
                <c:pt idx="30">
                  <c:v>0.9</c:v>
                </c:pt>
                <c:pt idx="31">
                  <c:v>0.91</c:v>
                </c:pt>
                <c:pt idx="32">
                  <c:v>0.918</c:v>
                </c:pt>
                <c:pt idx="33">
                  <c:v>0.925</c:v>
                </c:pt>
                <c:pt idx="34">
                  <c:v>0.932</c:v>
                </c:pt>
                <c:pt idx="35">
                  <c:v>0.939</c:v>
                </c:pt>
                <c:pt idx="36">
                  <c:v>0.944</c:v>
                </c:pt>
                <c:pt idx="37">
                  <c:v>0.949</c:v>
                </c:pt>
                <c:pt idx="38">
                  <c:v>0.953</c:v>
                </c:pt>
                <c:pt idx="39">
                  <c:v>0.958</c:v>
                </c:pt>
                <c:pt idx="40">
                  <c:v>0.961</c:v>
                </c:pt>
                <c:pt idx="41">
                  <c:v>0.964</c:v>
                </c:pt>
                <c:pt idx="42">
                  <c:v>0.967</c:v>
                </c:pt>
                <c:pt idx="43">
                  <c:v>0.969</c:v>
                </c:pt>
                <c:pt idx="44">
                  <c:v>0.972</c:v>
                </c:pt>
                <c:pt idx="45">
                  <c:v>0.974</c:v>
                </c:pt>
                <c:pt idx="46">
                  <c:v>0.976</c:v>
                </c:pt>
                <c:pt idx="47">
                  <c:v>0.978</c:v>
                </c:pt>
                <c:pt idx="48">
                  <c:v>0.978</c:v>
                </c:pt>
                <c:pt idx="49">
                  <c:v>0.98</c:v>
                </c:pt>
                <c:pt idx="50">
                  <c:v>0.981</c:v>
                </c:pt>
                <c:pt idx="51">
                  <c:v>0.982</c:v>
                </c:pt>
                <c:pt idx="52">
                  <c:v>0.983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69680"/>
        <c:axId val="933673440"/>
      </c:scatterChart>
      <c:valAx>
        <c:axId val="933669680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673440"/>
        <c:crosses val="autoZero"/>
        <c:crossBetween val="midCat"/>
      </c:valAx>
      <c:valAx>
        <c:axId val="93367344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6696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KB523 - 1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KB523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'KB523'!$A$2:$A$61</c:f>
              <c:numCache>
                <c:formatCode>0.00</c:formatCode>
                <c:ptCount val="6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</c:numCache>
            </c:numRef>
          </c:xVal>
          <c:yVal>
            <c:numRef>
              <c:f>'KB523'!$C$2:$C$61</c:f>
              <c:numCache>
                <c:formatCode>0%</c:formatCode>
                <c:ptCount val="60"/>
                <c:pt idx="0">
                  <c:v>0.0625</c:v>
                </c:pt>
                <c:pt idx="1">
                  <c:v>0.155</c:v>
                </c:pt>
                <c:pt idx="2">
                  <c:v>0.235</c:v>
                </c:pt>
                <c:pt idx="3">
                  <c:v>0.3</c:v>
                </c:pt>
                <c:pt idx="4">
                  <c:v>0.3625</c:v>
                </c:pt>
                <c:pt idx="5">
                  <c:v>0.4175</c:v>
                </c:pt>
                <c:pt idx="6">
                  <c:v>0.4675</c:v>
                </c:pt>
                <c:pt idx="7">
                  <c:v>0.5125</c:v>
                </c:pt>
                <c:pt idx="8">
                  <c:v>0.5525</c:v>
                </c:pt>
                <c:pt idx="9">
                  <c:v>0.59</c:v>
                </c:pt>
                <c:pt idx="10">
                  <c:v>0.625</c:v>
                </c:pt>
                <c:pt idx="11">
                  <c:v>0.66</c:v>
                </c:pt>
                <c:pt idx="12">
                  <c:v>0.69</c:v>
                </c:pt>
                <c:pt idx="13">
                  <c:v>0.7175</c:v>
                </c:pt>
                <c:pt idx="14">
                  <c:v>0.7425</c:v>
                </c:pt>
                <c:pt idx="15">
                  <c:v>0.7625</c:v>
                </c:pt>
                <c:pt idx="16">
                  <c:v>0.785</c:v>
                </c:pt>
                <c:pt idx="17">
                  <c:v>0.8025</c:v>
                </c:pt>
                <c:pt idx="18">
                  <c:v>0.82</c:v>
                </c:pt>
                <c:pt idx="19">
                  <c:v>0.8375</c:v>
                </c:pt>
                <c:pt idx="20">
                  <c:v>0.85</c:v>
                </c:pt>
                <c:pt idx="21">
                  <c:v>0.8625</c:v>
                </c:pt>
                <c:pt idx="22">
                  <c:v>0.8775</c:v>
                </c:pt>
                <c:pt idx="23">
                  <c:v>0.885</c:v>
                </c:pt>
                <c:pt idx="24">
                  <c:v>0.8975</c:v>
                </c:pt>
                <c:pt idx="25">
                  <c:v>0.905</c:v>
                </c:pt>
                <c:pt idx="26">
                  <c:v>0.91</c:v>
                </c:pt>
                <c:pt idx="27">
                  <c:v>0.9175</c:v>
                </c:pt>
                <c:pt idx="28">
                  <c:v>0.9225</c:v>
                </c:pt>
                <c:pt idx="29">
                  <c:v>0.9275</c:v>
                </c:pt>
                <c:pt idx="30">
                  <c:v>0.93</c:v>
                </c:pt>
                <c:pt idx="31">
                  <c:v>0.935</c:v>
                </c:pt>
                <c:pt idx="32">
                  <c:v>0.9375</c:v>
                </c:pt>
                <c:pt idx="33">
                  <c:v>0.9425</c:v>
                </c:pt>
                <c:pt idx="34">
                  <c:v>0.945</c:v>
                </c:pt>
                <c:pt idx="35">
                  <c:v>0.9475</c:v>
                </c:pt>
                <c:pt idx="36">
                  <c:v>0.95</c:v>
                </c:pt>
                <c:pt idx="37">
                  <c:v>0.9525</c:v>
                </c:pt>
                <c:pt idx="38">
                  <c:v>0.955</c:v>
                </c:pt>
                <c:pt idx="39">
                  <c:v>0.955</c:v>
                </c:pt>
                <c:pt idx="40">
                  <c:v>0.9575</c:v>
                </c:pt>
                <c:pt idx="41">
                  <c:v>0.96</c:v>
                </c:pt>
                <c:pt idx="42">
                  <c:v>0.96</c:v>
                </c:pt>
                <c:pt idx="43">
                  <c:v>0.9625</c:v>
                </c:pt>
                <c:pt idx="44">
                  <c:v>0.9625</c:v>
                </c:pt>
                <c:pt idx="45">
                  <c:v>0.965</c:v>
                </c:pt>
                <c:pt idx="46">
                  <c:v>0.965</c:v>
                </c:pt>
                <c:pt idx="47">
                  <c:v>0.9675</c:v>
                </c:pt>
                <c:pt idx="48">
                  <c:v>0.9675</c:v>
                </c:pt>
                <c:pt idx="49">
                  <c:v>0.97</c:v>
                </c:pt>
                <c:pt idx="50">
                  <c:v>0.97</c:v>
                </c:pt>
                <c:pt idx="51">
                  <c:v>0.9725</c:v>
                </c:pt>
                <c:pt idx="52">
                  <c:v>0.9725</c:v>
                </c:pt>
                <c:pt idx="53">
                  <c:v>0.9725</c:v>
                </c:pt>
                <c:pt idx="54">
                  <c:v>0.975</c:v>
                </c:pt>
                <c:pt idx="55">
                  <c:v>0.975</c:v>
                </c:pt>
                <c:pt idx="56">
                  <c:v>0.975</c:v>
                </c:pt>
                <c:pt idx="57">
                  <c:v>0.975</c:v>
                </c:pt>
                <c:pt idx="58">
                  <c:v>0.975</c:v>
                </c:pt>
                <c:pt idx="59">
                  <c:v>0.9775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95552"/>
        <c:axId val="933699312"/>
      </c:scatterChart>
      <c:valAx>
        <c:axId val="933695552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699312"/>
        <c:crosses val="autoZero"/>
        <c:crossBetween val="midCat"/>
      </c:valAx>
      <c:valAx>
        <c:axId val="93369931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695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KB524 - 3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KB524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'KB524'!$A$2:$A$61</c:f>
              <c:numCache>
                <c:formatCode>0.00</c:formatCode>
                <c:ptCount val="60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26.0</c:v>
                </c:pt>
                <c:pt idx="6">
                  <c:v>31.0</c:v>
                </c:pt>
                <c:pt idx="7">
                  <c:v>36.0</c:v>
                </c:pt>
                <c:pt idx="8">
                  <c:v>41.0</c:v>
                </c:pt>
                <c:pt idx="9">
                  <c:v>46.0</c:v>
                </c:pt>
                <c:pt idx="10">
                  <c:v>51.0</c:v>
                </c:pt>
                <c:pt idx="11">
                  <c:v>56.0</c:v>
                </c:pt>
                <c:pt idx="12">
                  <c:v>61.0</c:v>
                </c:pt>
                <c:pt idx="13">
                  <c:v>66.0</c:v>
                </c:pt>
                <c:pt idx="14">
                  <c:v>71.0</c:v>
                </c:pt>
                <c:pt idx="15">
                  <c:v>76.0</c:v>
                </c:pt>
                <c:pt idx="16">
                  <c:v>81.0</c:v>
                </c:pt>
                <c:pt idx="17">
                  <c:v>86.0</c:v>
                </c:pt>
                <c:pt idx="18">
                  <c:v>91.0</c:v>
                </c:pt>
                <c:pt idx="19">
                  <c:v>96.0</c:v>
                </c:pt>
                <c:pt idx="20">
                  <c:v>101.0</c:v>
                </c:pt>
                <c:pt idx="21">
                  <c:v>106.0</c:v>
                </c:pt>
                <c:pt idx="22">
                  <c:v>111.0</c:v>
                </c:pt>
                <c:pt idx="23">
                  <c:v>116.0</c:v>
                </c:pt>
                <c:pt idx="24">
                  <c:v>121.0</c:v>
                </c:pt>
                <c:pt idx="25">
                  <c:v>126.0</c:v>
                </c:pt>
                <c:pt idx="26">
                  <c:v>131.0</c:v>
                </c:pt>
                <c:pt idx="27">
                  <c:v>136.0</c:v>
                </c:pt>
                <c:pt idx="28">
                  <c:v>141.0</c:v>
                </c:pt>
                <c:pt idx="29">
                  <c:v>146.0</c:v>
                </c:pt>
                <c:pt idx="30">
                  <c:v>151.0</c:v>
                </c:pt>
                <c:pt idx="31">
                  <c:v>156.0</c:v>
                </c:pt>
                <c:pt idx="32">
                  <c:v>161.0</c:v>
                </c:pt>
                <c:pt idx="33">
                  <c:v>166.0</c:v>
                </c:pt>
                <c:pt idx="34">
                  <c:v>171.0</c:v>
                </c:pt>
                <c:pt idx="35">
                  <c:v>176.0</c:v>
                </c:pt>
                <c:pt idx="36">
                  <c:v>181.0</c:v>
                </c:pt>
                <c:pt idx="37">
                  <c:v>186.0</c:v>
                </c:pt>
                <c:pt idx="38">
                  <c:v>191.0</c:v>
                </c:pt>
                <c:pt idx="39">
                  <c:v>196.0</c:v>
                </c:pt>
              </c:numCache>
            </c:numRef>
          </c:xVal>
          <c:yVal>
            <c:numRef>
              <c:f>'KB524'!$C$2:$C$61</c:f>
              <c:numCache>
                <c:formatCode>0%</c:formatCode>
                <c:ptCount val="60"/>
                <c:pt idx="0">
                  <c:v>0.01</c:v>
                </c:pt>
                <c:pt idx="1">
                  <c:v>0.105</c:v>
                </c:pt>
                <c:pt idx="2">
                  <c:v>0.2</c:v>
                </c:pt>
                <c:pt idx="3">
                  <c:v>0.28</c:v>
                </c:pt>
                <c:pt idx="4">
                  <c:v>0.3525</c:v>
                </c:pt>
                <c:pt idx="5">
                  <c:v>0.4125</c:v>
                </c:pt>
                <c:pt idx="6">
                  <c:v>0.4675</c:v>
                </c:pt>
                <c:pt idx="7">
                  <c:v>0.515</c:v>
                </c:pt>
                <c:pt idx="8">
                  <c:v>0.5575</c:v>
                </c:pt>
                <c:pt idx="9">
                  <c:v>0.595</c:v>
                </c:pt>
                <c:pt idx="10">
                  <c:v>0.625</c:v>
                </c:pt>
                <c:pt idx="11">
                  <c:v>0.655</c:v>
                </c:pt>
                <c:pt idx="12">
                  <c:v>0.68</c:v>
                </c:pt>
                <c:pt idx="13">
                  <c:v>0.7</c:v>
                </c:pt>
                <c:pt idx="14">
                  <c:v>0.72</c:v>
                </c:pt>
                <c:pt idx="15">
                  <c:v>0.735</c:v>
                </c:pt>
                <c:pt idx="16">
                  <c:v>0.75</c:v>
                </c:pt>
                <c:pt idx="17">
                  <c:v>0.765</c:v>
                </c:pt>
                <c:pt idx="18">
                  <c:v>0.7775</c:v>
                </c:pt>
                <c:pt idx="19">
                  <c:v>0.79</c:v>
                </c:pt>
                <c:pt idx="20">
                  <c:v>0.8</c:v>
                </c:pt>
                <c:pt idx="21">
                  <c:v>0.8075</c:v>
                </c:pt>
                <c:pt idx="22">
                  <c:v>0.8175</c:v>
                </c:pt>
                <c:pt idx="23">
                  <c:v>0.8225</c:v>
                </c:pt>
                <c:pt idx="24">
                  <c:v>0.83</c:v>
                </c:pt>
                <c:pt idx="25">
                  <c:v>0.835</c:v>
                </c:pt>
                <c:pt idx="26">
                  <c:v>0.8425</c:v>
                </c:pt>
                <c:pt idx="27">
                  <c:v>0.845</c:v>
                </c:pt>
                <c:pt idx="28">
                  <c:v>0.8525</c:v>
                </c:pt>
                <c:pt idx="29">
                  <c:v>0.855</c:v>
                </c:pt>
                <c:pt idx="30">
                  <c:v>0.8575</c:v>
                </c:pt>
                <c:pt idx="31">
                  <c:v>0.8625</c:v>
                </c:pt>
                <c:pt idx="32">
                  <c:v>0.865</c:v>
                </c:pt>
                <c:pt idx="33">
                  <c:v>0.8675</c:v>
                </c:pt>
                <c:pt idx="34">
                  <c:v>0.8725</c:v>
                </c:pt>
                <c:pt idx="35">
                  <c:v>0.8725</c:v>
                </c:pt>
                <c:pt idx="36">
                  <c:v>0.875</c:v>
                </c:pt>
                <c:pt idx="37">
                  <c:v>0.8775</c:v>
                </c:pt>
                <c:pt idx="38">
                  <c:v>0.88</c:v>
                </c:pt>
                <c:pt idx="39">
                  <c:v>0.8825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721424"/>
        <c:axId val="933725184"/>
      </c:scatterChart>
      <c:valAx>
        <c:axId val="933721424"/>
        <c:scaling>
          <c:orientation val="minMax"/>
          <c:max val="18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725184"/>
        <c:crosses val="autoZero"/>
        <c:crossBetween val="midCat"/>
      </c:valAx>
      <c:valAx>
        <c:axId val="93372518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721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Grubbs et al. - MA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Grubbs et al. </c:v>
          </c:tx>
          <c:spPr>
            <a:ln w="47625">
              <a:noFill/>
            </a:ln>
            <a:effectLst/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</c:v>
                </c:pt>
                <c:pt idx="7">
                  <c:v>4.73</c:v>
                </c:pt>
                <c:pt idx="8">
                  <c:v>5.35</c:v>
                </c:pt>
                <c:pt idx="9">
                  <c:v>6.0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16.4</c:v>
                </c:pt>
                <c:pt idx="22">
                  <c:v>17.48</c:v>
                </c:pt>
                <c:pt idx="23">
                  <c:v>18.6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26.0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37.73</c:v>
                </c:pt>
                <c:pt idx="38">
                  <c:v>39.35</c:v>
                </c:pt>
                <c:pt idx="39">
                  <c:v>41.0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67.6</c:v>
                </c:pt>
                <c:pt idx="54">
                  <c:v>69.75</c:v>
                </c:pt>
                <c:pt idx="55">
                  <c:v>71.93</c:v>
                </c:pt>
                <c:pt idx="56">
                  <c:v>74.15000000000001</c:v>
                </c:pt>
                <c:pt idx="57">
                  <c:v>76.4</c:v>
                </c:pt>
                <c:pt idx="58">
                  <c:v>78.68000000000001</c:v>
                </c:pt>
                <c:pt idx="59">
                  <c:v>81.0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0.024</c:v>
                </c:pt>
                <c:pt idx="1">
                  <c:v>0.051</c:v>
                </c:pt>
                <c:pt idx="2">
                  <c:v>0.081</c:v>
                </c:pt>
                <c:pt idx="3">
                  <c:v>0.115</c:v>
                </c:pt>
                <c:pt idx="4">
                  <c:v>0.147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</c:v>
                </c:pt>
                <c:pt idx="9">
                  <c:v>0.328</c:v>
                </c:pt>
                <c:pt idx="10">
                  <c:v>0.366</c:v>
                </c:pt>
                <c:pt idx="11">
                  <c:v>0.403</c:v>
                </c:pt>
                <c:pt idx="12">
                  <c:v>0.439</c:v>
                </c:pt>
                <c:pt idx="13">
                  <c:v>0.474</c:v>
                </c:pt>
                <c:pt idx="14">
                  <c:v>0.509</c:v>
                </c:pt>
                <c:pt idx="15">
                  <c:v>0.542</c:v>
                </c:pt>
                <c:pt idx="16">
                  <c:v>0.574</c:v>
                </c:pt>
                <c:pt idx="17">
                  <c:v>0.604</c:v>
                </c:pt>
                <c:pt idx="18">
                  <c:v>0.634</c:v>
                </c:pt>
                <c:pt idx="19">
                  <c:v>0.659</c:v>
                </c:pt>
                <c:pt idx="20">
                  <c:v>0.684</c:v>
                </c:pt>
                <c:pt idx="21">
                  <c:v>0.707</c:v>
                </c:pt>
                <c:pt idx="22">
                  <c:v>0.73</c:v>
                </c:pt>
                <c:pt idx="23">
                  <c:v>0.751</c:v>
                </c:pt>
                <c:pt idx="24">
                  <c:v>0.77</c:v>
                </c:pt>
                <c:pt idx="25">
                  <c:v>0.788</c:v>
                </c:pt>
                <c:pt idx="26">
                  <c:v>0.804</c:v>
                </c:pt>
                <c:pt idx="27">
                  <c:v>0.82</c:v>
                </c:pt>
                <c:pt idx="28">
                  <c:v>0.835</c:v>
                </c:pt>
                <c:pt idx="29">
                  <c:v>0.848</c:v>
                </c:pt>
                <c:pt idx="30">
                  <c:v>0.861</c:v>
                </c:pt>
                <c:pt idx="31">
                  <c:v>0.872</c:v>
                </c:pt>
                <c:pt idx="32">
                  <c:v>0.883</c:v>
                </c:pt>
                <c:pt idx="33">
                  <c:v>0.894</c:v>
                </c:pt>
                <c:pt idx="34">
                  <c:v>0.904</c:v>
                </c:pt>
                <c:pt idx="35">
                  <c:v>0.912</c:v>
                </c:pt>
                <c:pt idx="36">
                  <c:v>0.921</c:v>
                </c:pt>
                <c:pt idx="37">
                  <c:v>0.929</c:v>
                </c:pt>
                <c:pt idx="38">
                  <c:v>0.935</c:v>
                </c:pt>
                <c:pt idx="39">
                  <c:v>0.941</c:v>
                </c:pt>
                <c:pt idx="40">
                  <c:v>0.946</c:v>
                </c:pt>
                <c:pt idx="41">
                  <c:v>0.951</c:v>
                </c:pt>
                <c:pt idx="42">
                  <c:v>0.955</c:v>
                </c:pt>
                <c:pt idx="43">
                  <c:v>0.958</c:v>
                </c:pt>
                <c:pt idx="44">
                  <c:v>0.961</c:v>
                </c:pt>
                <c:pt idx="45">
                  <c:v>0.966</c:v>
                </c:pt>
                <c:pt idx="46">
                  <c:v>0.97</c:v>
                </c:pt>
                <c:pt idx="47">
                  <c:v>0.971</c:v>
                </c:pt>
                <c:pt idx="48">
                  <c:v>0.975</c:v>
                </c:pt>
                <c:pt idx="49">
                  <c:v>0.977</c:v>
                </c:pt>
                <c:pt idx="50">
                  <c:v>0.98</c:v>
                </c:pt>
                <c:pt idx="51">
                  <c:v>0.98</c:v>
                </c:pt>
                <c:pt idx="52">
                  <c:v>0.982</c:v>
                </c:pt>
                <c:pt idx="53">
                  <c:v>0.983</c:v>
                </c:pt>
                <c:pt idx="54">
                  <c:v>0.986</c:v>
                </c:pt>
                <c:pt idx="55">
                  <c:v>0.987</c:v>
                </c:pt>
                <c:pt idx="56">
                  <c:v>0.988</c:v>
                </c:pt>
                <c:pt idx="57">
                  <c:v>0.99</c:v>
                </c:pt>
                <c:pt idx="58">
                  <c:v>0.99</c:v>
                </c:pt>
                <c:pt idx="59">
                  <c:v>0.992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747296"/>
        <c:axId val="933751056"/>
      </c:scatterChart>
      <c:valAx>
        <c:axId val="933747296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751056"/>
        <c:crosses val="autoZero"/>
        <c:crossBetween val="midCat"/>
      </c:valAx>
      <c:valAx>
        <c:axId val="93375105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7472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KB299 - 24 h.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KB299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xVal>
            <c:numRef>
              <c:f>(#REF!,#REF!)</c:f>
            </c:numRef>
          </c:xVal>
          <c:yVal>
            <c:numRef>
              <c:f>(#REF!,#REF!)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702560"/>
        <c:axId val="932706320"/>
      </c:scatterChart>
      <c:valAx>
        <c:axId val="932702560"/>
        <c:scaling>
          <c:orientation val="minMax"/>
          <c:max val="24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(hours)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2706320"/>
        <c:crosses val="autoZero"/>
        <c:crossBetween val="midCat"/>
      </c:valAx>
      <c:valAx>
        <c:axId val="93270632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7025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KB304 - 3 h.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xVal>
            <c:numRef>
              <c:f>'KB304'!$A$2:$A$27</c:f>
              <c:numCache>
                <c:formatCode>0.00</c:formatCode>
                <c:ptCount val="26"/>
                <c:pt idx="0" formatCode="General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'KB304'!$C$2:$C$27</c:f>
              <c:numCache>
                <c:formatCode>0%</c:formatCode>
                <c:ptCount val="26"/>
                <c:pt idx="0">
                  <c:v>0.0</c:v>
                </c:pt>
                <c:pt idx="1">
                  <c:v>0.17</c:v>
                </c:pt>
                <c:pt idx="2">
                  <c:v>0.42</c:v>
                </c:pt>
                <c:pt idx="3">
                  <c:v>0.575</c:v>
                </c:pt>
                <c:pt idx="4">
                  <c:v>0.665</c:v>
                </c:pt>
                <c:pt idx="5">
                  <c:v>0.73</c:v>
                </c:pt>
                <c:pt idx="6">
                  <c:v>0.77</c:v>
                </c:pt>
                <c:pt idx="7">
                  <c:v>0.805</c:v>
                </c:pt>
                <c:pt idx="8">
                  <c:v>0.83</c:v>
                </c:pt>
                <c:pt idx="9">
                  <c:v>0.85</c:v>
                </c:pt>
                <c:pt idx="10">
                  <c:v>0.865</c:v>
                </c:pt>
                <c:pt idx="11">
                  <c:v>0.885</c:v>
                </c:pt>
                <c:pt idx="12">
                  <c:v>0.895</c:v>
                </c:pt>
                <c:pt idx="13">
                  <c:v>0.905</c:v>
                </c:pt>
                <c:pt idx="14">
                  <c:v>0.915</c:v>
                </c:pt>
                <c:pt idx="15">
                  <c:v>0.92</c:v>
                </c:pt>
                <c:pt idx="16">
                  <c:v>0.925</c:v>
                </c:pt>
                <c:pt idx="17">
                  <c:v>0.94</c:v>
                </c:pt>
                <c:pt idx="18">
                  <c:v>0.94</c:v>
                </c:pt>
                <c:pt idx="19">
                  <c:v>0.945</c:v>
                </c:pt>
                <c:pt idx="20">
                  <c:v>0.95</c:v>
                </c:pt>
                <c:pt idx="21">
                  <c:v>0.955</c:v>
                </c:pt>
                <c:pt idx="22">
                  <c:v>0.955</c:v>
                </c:pt>
                <c:pt idx="23">
                  <c:v>0.965</c:v>
                </c:pt>
                <c:pt idx="24">
                  <c:v>0.965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742016"/>
        <c:axId val="932745776"/>
      </c:scatterChart>
      <c:valAx>
        <c:axId val="932742016"/>
        <c:scaling>
          <c:orientation val="minMax"/>
          <c:max val="12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2745776"/>
        <c:crosses val="autoZero"/>
        <c:crossBetween val="midCat"/>
      </c:valAx>
      <c:valAx>
        <c:axId val="93274577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7420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KB307 - 0.5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KB307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'KB307'!$C$2:$C$61</c:f>
              <c:numCache>
                <c:formatCode>0%</c:formatCode>
                <c:ptCount val="60"/>
                <c:pt idx="0">
                  <c:v>0.0125</c:v>
                </c:pt>
                <c:pt idx="1">
                  <c:v>0.0375</c:v>
                </c:pt>
                <c:pt idx="2">
                  <c:v>0.25</c:v>
                </c:pt>
                <c:pt idx="3">
                  <c:v>0.53</c:v>
                </c:pt>
                <c:pt idx="4">
                  <c:v>0.705</c:v>
                </c:pt>
                <c:pt idx="5">
                  <c:v>0.805</c:v>
                </c:pt>
                <c:pt idx="6">
                  <c:v>0.865</c:v>
                </c:pt>
                <c:pt idx="7">
                  <c:v>0.9075</c:v>
                </c:pt>
                <c:pt idx="8">
                  <c:v>0.935</c:v>
                </c:pt>
                <c:pt idx="9">
                  <c:v>0.9475</c:v>
                </c:pt>
                <c:pt idx="10">
                  <c:v>0.9675</c:v>
                </c:pt>
                <c:pt idx="11">
                  <c:v>0.975</c:v>
                </c:pt>
                <c:pt idx="12">
                  <c:v>0.98</c:v>
                </c:pt>
                <c:pt idx="13">
                  <c:v>0.985</c:v>
                </c:pt>
                <c:pt idx="14">
                  <c:v>0.99</c:v>
                </c:pt>
                <c:pt idx="15">
                  <c:v>0.9925</c:v>
                </c:pt>
                <c:pt idx="16">
                  <c:v>0.995</c:v>
                </c:pt>
                <c:pt idx="17">
                  <c:v>0.9975</c:v>
                </c:pt>
                <c:pt idx="18">
                  <c:v>0.9975</c:v>
                </c:pt>
                <c:pt idx="19">
                  <c:v>0.9975</c:v>
                </c:pt>
                <c:pt idx="20">
                  <c:v>0.9975</c:v>
                </c:pt>
                <c:pt idx="21">
                  <c:v>0.9975</c:v>
                </c:pt>
                <c:pt idx="22">
                  <c:v>0.9975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766800"/>
        <c:axId val="932770560"/>
      </c:scatterChart>
      <c:valAx>
        <c:axId val="932766800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2770560"/>
        <c:crosses val="autoZero"/>
        <c:crossBetween val="midCat"/>
      </c:valAx>
      <c:valAx>
        <c:axId val="93277056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7668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Malonate Series</a:t>
            </a:r>
            <a:r>
              <a:rPr lang="en-US" baseline="0"/>
              <a:t> - 0.1 mol% comparison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KB524 (AA)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'KB524'!$A$2:$A$61</c:f>
              <c:numCache>
                <c:formatCode>0.00</c:formatCode>
                <c:ptCount val="60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26.0</c:v>
                </c:pt>
                <c:pt idx="6">
                  <c:v>31.0</c:v>
                </c:pt>
                <c:pt idx="7">
                  <c:v>36.0</c:v>
                </c:pt>
                <c:pt idx="8">
                  <c:v>41.0</c:v>
                </c:pt>
                <c:pt idx="9">
                  <c:v>46.0</c:v>
                </c:pt>
                <c:pt idx="10">
                  <c:v>51.0</c:v>
                </c:pt>
                <c:pt idx="11">
                  <c:v>56.0</c:v>
                </c:pt>
                <c:pt idx="12">
                  <c:v>61.0</c:v>
                </c:pt>
                <c:pt idx="13">
                  <c:v>66.0</c:v>
                </c:pt>
                <c:pt idx="14">
                  <c:v>71.0</c:v>
                </c:pt>
                <c:pt idx="15">
                  <c:v>76.0</c:v>
                </c:pt>
                <c:pt idx="16">
                  <c:v>81.0</c:v>
                </c:pt>
                <c:pt idx="17">
                  <c:v>86.0</c:v>
                </c:pt>
                <c:pt idx="18">
                  <c:v>91.0</c:v>
                </c:pt>
                <c:pt idx="19">
                  <c:v>96.0</c:v>
                </c:pt>
                <c:pt idx="20">
                  <c:v>101.0</c:v>
                </c:pt>
                <c:pt idx="21">
                  <c:v>106.0</c:v>
                </c:pt>
                <c:pt idx="22">
                  <c:v>111.0</c:v>
                </c:pt>
                <c:pt idx="23">
                  <c:v>116.0</c:v>
                </c:pt>
                <c:pt idx="24">
                  <c:v>121.0</c:v>
                </c:pt>
                <c:pt idx="25">
                  <c:v>126.0</c:v>
                </c:pt>
                <c:pt idx="26">
                  <c:v>131.0</c:v>
                </c:pt>
                <c:pt idx="27">
                  <c:v>136.0</c:v>
                </c:pt>
                <c:pt idx="28">
                  <c:v>141.0</c:v>
                </c:pt>
                <c:pt idx="29">
                  <c:v>146.0</c:v>
                </c:pt>
                <c:pt idx="30">
                  <c:v>151.0</c:v>
                </c:pt>
                <c:pt idx="31">
                  <c:v>156.0</c:v>
                </c:pt>
                <c:pt idx="32">
                  <c:v>161.0</c:v>
                </c:pt>
                <c:pt idx="33">
                  <c:v>166.0</c:v>
                </c:pt>
                <c:pt idx="34">
                  <c:v>171.0</c:v>
                </c:pt>
                <c:pt idx="35">
                  <c:v>176.0</c:v>
                </c:pt>
                <c:pt idx="36">
                  <c:v>181.0</c:v>
                </c:pt>
                <c:pt idx="37">
                  <c:v>186.0</c:v>
                </c:pt>
                <c:pt idx="38">
                  <c:v>191.0</c:v>
                </c:pt>
                <c:pt idx="39">
                  <c:v>196.0</c:v>
                </c:pt>
              </c:numCache>
            </c:numRef>
          </c:xVal>
          <c:yVal>
            <c:numRef>
              <c:f>'KB524'!$C$2:$C$61</c:f>
              <c:numCache>
                <c:formatCode>0%</c:formatCode>
                <c:ptCount val="60"/>
                <c:pt idx="0">
                  <c:v>0.01</c:v>
                </c:pt>
                <c:pt idx="1">
                  <c:v>0.105</c:v>
                </c:pt>
                <c:pt idx="2">
                  <c:v>0.2</c:v>
                </c:pt>
                <c:pt idx="3">
                  <c:v>0.28</c:v>
                </c:pt>
                <c:pt idx="4">
                  <c:v>0.3525</c:v>
                </c:pt>
                <c:pt idx="5">
                  <c:v>0.4125</c:v>
                </c:pt>
                <c:pt idx="6">
                  <c:v>0.4675</c:v>
                </c:pt>
                <c:pt idx="7">
                  <c:v>0.515</c:v>
                </c:pt>
                <c:pt idx="8">
                  <c:v>0.5575</c:v>
                </c:pt>
                <c:pt idx="9">
                  <c:v>0.595</c:v>
                </c:pt>
                <c:pt idx="10">
                  <c:v>0.625</c:v>
                </c:pt>
                <c:pt idx="11">
                  <c:v>0.655</c:v>
                </c:pt>
                <c:pt idx="12">
                  <c:v>0.68</c:v>
                </c:pt>
                <c:pt idx="13">
                  <c:v>0.7</c:v>
                </c:pt>
                <c:pt idx="14">
                  <c:v>0.72</c:v>
                </c:pt>
                <c:pt idx="15">
                  <c:v>0.735</c:v>
                </c:pt>
                <c:pt idx="16">
                  <c:v>0.75</c:v>
                </c:pt>
                <c:pt idx="17">
                  <c:v>0.765</c:v>
                </c:pt>
                <c:pt idx="18">
                  <c:v>0.7775</c:v>
                </c:pt>
                <c:pt idx="19">
                  <c:v>0.79</c:v>
                </c:pt>
                <c:pt idx="20">
                  <c:v>0.8</c:v>
                </c:pt>
                <c:pt idx="21">
                  <c:v>0.8075</c:v>
                </c:pt>
                <c:pt idx="22">
                  <c:v>0.8175</c:v>
                </c:pt>
                <c:pt idx="23">
                  <c:v>0.8225</c:v>
                </c:pt>
                <c:pt idx="24">
                  <c:v>0.83</c:v>
                </c:pt>
                <c:pt idx="25">
                  <c:v>0.835</c:v>
                </c:pt>
                <c:pt idx="26">
                  <c:v>0.8425</c:v>
                </c:pt>
                <c:pt idx="27">
                  <c:v>0.845</c:v>
                </c:pt>
                <c:pt idx="28">
                  <c:v>0.8525</c:v>
                </c:pt>
                <c:pt idx="29">
                  <c:v>0.855</c:v>
                </c:pt>
                <c:pt idx="30">
                  <c:v>0.8575</c:v>
                </c:pt>
                <c:pt idx="31">
                  <c:v>0.8625</c:v>
                </c:pt>
                <c:pt idx="32">
                  <c:v>0.865</c:v>
                </c:pt>
                <c:pt idx="33">
                  <c:v>0.8675</c:v>
                </c:pt>
                <c:pt idx="34">
                  <c:v>0.8725</c:v>
                </c:pt>
                <c:pt idx="35">
                  <c:v>0.8725</c:v>
                </c:pt>
                <c:pt idx="36">
                  <c:v>0.875</c:v>
                </c:pt>
                <c:pt idx="37">
                  <c:v>0.8775</c:v>
                </c:pt>
                <c:pt idx="38">
                  <c:v>0.88</c:v>
                </c:pt>
                <c:pt idx="39">
                  <c:v>0.8825</c:v>
                </c:pt>
              </c:numCache>
            </c:numRef>
          </c:yVal>
          <c:smooth val="0"/>
        </c:ser>
        <c:ser>
          <c:idx val="1"/>
          <c:order val="1"/>
          <c:tx>
            <c:v>KB503 (PA)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3.0</c:v>
                </c:pt>
                <c:pt idx="1">
                  <c:v>8.0</c:v>
                </c:pt>
                <c:pt idx="2">
                  <c:v>13.0</c:v>
                </c:pt>
                <c:pt idx="3">
                  <c:v>18.0</c:v>
                </c:pt>
                <c:pt idx="4">
                  <c:v>23.0</c:v>
                </c:pt>
                <c:pt idx="5">
                  <c:v>28.0</c:v>
                </c:pt>
                <c:pt idx="6">
                  <c:v>33.0</c:v>
                </c:pt>
                <c:pt idx="7">
                  <c:v>38.0</c:v>
                </c:pt>
                <c:pt idx="8">
                  <c:v>43.0</c:v>
                </c:pt>
                <c:pt idx="9">
                  <c:v>48.0</c:v>
                </c:pt>
                <c:pt idx="10">
                  <c:v>53.0</c:v>
                </c:pt>
                <c:pt idx="11">
                  <c:v>58.0</c:v>
                </c:pt>
                <c:pt idx="12">
                  <c:v>63.0</c:v>
                </c:pt>
                <c:pt idx="13">
                  <c:v>68.0</c:v>
                </c:pt>
                <c:pt idx="14">
                  <c:v>73.0</c:v>
                </c:pt>
                <c:pt idx="15">
                  <c:v>78.0</c:v>
                </c:pt>
                <c:pt idx="16">
                  <c:v>83.0</c:v>
                </c:pt>
                <c:pt idx="17">
                  <c:v>88.0</c:v>
                </c:pt>
                <c:pt idx="18">
                  <c:v>93.0</c:v>
                </c:pt>
                <c:pt idx="19">
                  <c:v>98.0</c:v>
                </c:pt>
                <c:pt idx="20">
                  <c:v>103.0</c:v>
                </c:pt>
                <c:pt idx="21">
                  <c:v>108.0</c:v>
                </c:pt>
                <c:pt idx="22">
                  <c:v>113.0</c:v>
                </c:pt>
                <c:pt idx="23">
                  <c:v>118.0</c:v>
                </c:pt>
                <c:pt idx="24">
                  <c:v>123.0</c:v>
                </c:pt>
                <c:pt idx="25">
                  <c:v>128.0</c:v>
                </c:pt>
                <c:pt idx="26">
                  <c:v>133.0</c:v>
                </c:pt>
                <c:pt idx="27">
                  <c:v>138.0</c:v>
                </c:pt>
                <c:pt idx="28">
                  <c:v>143.0</c:v>
                </c:pt>
                <c:pt idx="29">
                  <c:v>148.0</c:v>
                </c:pt>
                <c:pt idx="30">
                  <c:v>153.0</c:v>
                </c:pt>
                <c:pt idx="31">
                  <c:v>158.0</c:v>
                </c:pt>
                <c:pt idx="32">
                  <c:v>163.0</c:v>
                </c:pt>
                <c:pt idx="33">
                  <c:v>168.0</c:v>
                </c:pt>
                <c:pt idx="34">
                  <c:v>173.0</c:v>
                </c:pt>
                <c:pt idx="35">
                  <c:v>178.0</c:v>
                </c:pt>
                <c:pt idx="36">
                  <c:v>183.0</c:v>
                </c:pt>
                <c:pt idx="37">
                  <c:v>188.0</c:v>
                </c:pt>
                <c:pt idx="38">
                  <c:v>193.0</c:v>
                </c:pt>
                <c:pt idx="39">
                  <c:v>198.0</c:v>
                </c:pt>
                <c:pt idx="40">
                  <c:v>203.0</c:v>
                </c:pt>
                <c:pt idx="41">
                  <c:v>208.0</c:v>
                </c:pt>
                <c:pt idx="42">
                  <c:v>213.0</c:v>
                </c:pt>
                <c:pt idx="43">
                  <c:v>218.0</c:v>
                </c:pt>
                <c:pt idx="44">
                  <c:v>223.0</c:v>
                </c:pt>
                <c:pt idx="45">
                  <c:v>228.0</c:v>
                </c:pt>
                <c:pt idx="46">
                  <c:v>233.0</c:v>
                </c:pt>
                <c:pt idx="47">
                  <c:v>238.0</c:v>
                </c:pt>
                <c:pt idx="48">
                  <c:v>243.0</c:v>
                </c:pt>
                <c:pt idx="49">
                  <c:v>248.0</c:v>
                </c:pt>
                <c:pt idx="50">
                  <c:v>253.0</c:v>
                </c:pt>
                <c:pt idx="51">
                  <c:v>258.0</c:v>
                </c:pt>
                <c:pt idx="52">
                  <c:v>263.0</c:v>
                </c:pt>
                <c:pt idx="53">
                  <c:v>268.0</c:v>
                </c:pt>
                <c:pt idx="54">
                  <c:v>273.0</c:v>
                </c:pt>
                <c:pt idx="55">
                  <c:v>278.0</c:v>
                </c:pt>
                <c:pt idx="56">
                  <c:v>283.0</c:v>
                </c:pt>
                <c:pt idx="57">
                  <c:v>288.0</c:v>
                </c:pt>
                <c:pt idx="58">
                  <c:v>293.0</c:v>
                </c:pt>
                <c:pt idx="59">
                  <c:v>298.0</c:v>
                </c:pt>
              </c:numCache>
            </c:numRef>
          </c:xVal>
          <c:yVal>
            <c:numRef>
              <c:f>'KB503'!$C$2:$C$61</c:f>
              <c:numCache>
                <c:formatCode>0%</c:formatCode>
                <c:ptCount val="60"/>
                <c:pt idx="0">
                  <c:v>0.01</c:v>
                </c:pt>
                <c:pt idx="1">
                  <c:v>0.04</c:v>
                </c:pt>
                <c:pt idx="2">
                  <c:v>0.295</c:v>
                </c:pt>
                <c:pt idx="3">
                  <c:v>0.715</c:v>
                </c:pt>
                <c:pt idx="4">
                  <c:v>0.885</c:v>
                </c:pt>
                <c:pt idx="5">
                  <c:v>0.955</c:v>
                </c:pt>
                <c:pt idx="6">
                  <c:v>0.9825</c:v>
                </c:pt>
                <c:pt idx="7">
                  <c:v>0.9975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12608"/>
        <c:axId val="863616368"/>
      </c:scatterChart>
      <c:valAx>
        <c:axId val="863612608"/>
        <c:scaling>
          <c:orientation val="minMax"/>
          <c:max val="18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863616368"/>
        <c:crosses val="autoZero"/>
        <c:crossBetween val="midCat"/>
      </c:valAx>
      <c:valAx>
        <c:axId val="86361636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863612608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KB503 - 1 h.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KB503</c:v>
          </c:tx>
          <c:spPr>
            <a:ln w="47625">
              <a:noFill/>
            </a:ln>
          </c:spPr>
          <c:marker>
            <c:symbol val="x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3.0</c:v>
                </c:pt>
                <c:pt idx="1">
                  <c:v>8.0</c:v>
                </c:pt>
                <c:pt idx="2">
                  <c:v>13.0</c:v>
                </c:pt>
                <c:pt idx="3">
                  <c:v>18.0</c:v>
                </c:pt>
                <c:pt idx="4">
                  <c:v>23.0</c:v>
                </c:pt>
                <c:pt idx="5">
                  <c:v>28.0</c:v>
                </c:pt>
                <c:pt idx="6">
                  <c:v>33.0</c:v>
                </c:pt>
                <c:pt idx="7">
                  <c:v>38.0</c:v>
                </c:pt>
                <c:pt idx="8">
                  <c:v>43.0</c:v>
                </c:pt>
                <c:pt idx="9">
                  <c:v>48.0</c:v>
                </c:pt>
                <c:pt idx="10">
                  <c:v>53.0</c:v>
                </c:pt>
                <c:pt idx="11">
                  <c:v>58.0</c:v>
                </c:pt>
                <c:pt idx="12">
                  <c:v>63.0</c:v>
                </c:pt>
                <c:pt idx="13">
                  <c:v>68.0</c:v>
                </c:pt>
                <c:pt idx="14">
                  <c:v>73.0</c:v>
                </c:pt>
                <c:pt idx="15">
                  <c:v>78.0</c:v>
                </c:pt>
                <c:pt idx="16">
                  <c:v>83.0</c:v>
                </c:pt>
                <c:pt idx="17">
                  <c:v>88.0</c:v>
                </c:pt>
                <c:pt idx="18">
                  <c:v>93.0</c:v>
                </c:pt>
                <c:pt idx="19">
                  <c:v>98.0</c:v>
                </c:pt>
                <c:pt idx="20">
                  <c:v>103.0</c:v>
                </c:pt>
                <c:pt idx="21">
                  <c:v>108.0</c:v>
                </c:pt>
                <c:pt idx="22">
                  <c:v>113.0</c:v>
                </c:pt>
                <c:pt idx="23">
                  <c:v>118.0</c:v>
                </c:pt>
                <c:pt idx="24">
                  <c:v>123.0</c:v>
                </c:pt>
                <c:pt idx="25">
                  <c:v>128.0</c:v>
                </c:pt>
                <c:pt idx="26">
                  <c:v>133.0</c:v>
                </c:pt>
                <c:pt idx="27">
                  <c:v>138.0</c:v>
                </c:pt>
                <c:pt idx="28">
                  <c:v>143.0</c:v>
                </c:pt>
                <c:pt idx="29">
                  <c:v>148.0</c:v>
                </c:pt>
                <c:pt idx="30">
                  <c:v>153.0</c:v>
                </c:pt>
                <c:pt idx="31">
                  <c:v>158.0</c:v>
                </c:pt>
                <c:pt idx="32">
                  <c:v>163.0</c:v>
                </c:pt>
                <c:pt idx="33">
                  <c:v>168.0</c:v>
                </c:pt>
                <c:pt idx="34">
                  <c:v>173.0</c:v>
                </c:pt>
                <c:pt idx="35">
                  <c:v>178.0</c:v>
                </c:pt>
                <c:pt idx="36">
                  <c:v>183.0</c:v>
                </c:pt>
                <c:pt idx="37">
                  <c:v>188.0</c:v>
                </c:pt>
                <c:pt idx="38">
                  <c:v>193.0</c:v>
                </c:pt>
                <c:pt idx="39">
                  <c:v>198.0</c:v>
                </c:pt>
                <c:pt idx="40">
                  <c:v>203.0</c:v>
                </c:pt>
                <c:pt idx="41">
                  <c:v>208.0</c:v>
                </c:pt>
                <c:pt idx="42">
                  <c:v>213.0</c:v>
                </c:pt>
                <c:pt idx="43">
                  <c:v>218.0</c:v>
                </c:pt>
                <c:pt idx="44">
                  <c:v>223.0</c:v>
                </c:pt>
                <c:pt idx="45">
                  <c:v>228.0</c:v>
                </c:pt>
                <c:pt idx="46">
                  <c:v>233.0</c:v>
                </c:pt>
                <c:pt idx="47">
                  <c:v>238.0</c:v>
                </c:pt>
                <c:pt idx="48">
                  <c:v>243.0</c:v>
                </c:pt>
                <c:pt idx="49">
                  <c:v>248.0</c:v>
                </c:pt>
                <c:pt idx="50">
                  <c:v>253.0</c:v>
                </c:pt>
                <c:pt idx="51">
                  <c:v>258.0</c:v>
                </c:pt>
                <c:pt idx="52">
                  <c:v>263.0</c:v>
                </c:pt>
                <c:pt idx="53">
                  <c:v>268.0</c:v>
                </c:pt>
                <c:pt idx="54">
                  <c:v>273.0</c:v>
                </c:pt>
                <c:pt idx="55">
                  <c:v>278.0</c:v>
                </c:pt>
                <c:pt idx="56">
                  <c:v>283.0</c:v>
                </c:pt>
                <c:pt idx="57">
                  <c:v>288.0</c:v>
                </c:pt>
                <c:pt idx="58">
                  <c:v>293.0</c:v>
                </c:pt>
                <c:pt idx="59">
                  <c:v>298.0</c:v>
                </c:pt>
              </c:numCache>
            </c:numRef>
          </c:xVal>
          <c:yVal>
            <c:numRef>
              <c:f>'KB503'!$C$2:$C$61</c:f>
              <c:numCache>
                <c:formatCode>0%</c:formatCode>
                <c:ptCount val="60"/>
                <c:pt idx="0">
                  <c:v>0.01</c:v>
                </c:pt>
                <c:pt idx="1">
                  <c:v>0.04</c:v>
                </c:pt>
                <c:pt idx="2">
                  <c:v>0.295</c:v>
                </c:pt>
                <c:pt idx="3">
                  <c:v>0.715</c:v>
                </c:pt>
                <c:pt idx="4">
                  <c:v>0.885</c:v>
                </c:pt>
                <c:pt idx="5">
                  <c:v>0.955</c:v>
                </c:pt>
                <c:pt idx="6">
                  <c:v>0.9825</c:v>
                </c:pt>
                <c:pt idx="7">
                  <c:v>0.9975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770496"/>
        <c:axId val="933774256"/>
      </c:scatterChart>
      <c:valAx>
        <c:axId val="933770496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933774256"/>
        <c:crosses val="autoZero"/>
        <c:crossBetween val="midCat"/>
      </c:valAx>
      <c:valAx>
        <c:axId val="93377425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9337704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KB312 - 2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[1]KB312!$A$2:$A$22</c:f>
              <c:numCache>
                <c:formatCode>General</c:formatCode>
                <c:ptCount val="21"/>
                <c:pt idx="0">
                  <c:v>1.5</c:v>
                </c:pt>
                <c:pt idx="1">
                  <c:v>6.5</c:v>
                </c:pt>
                <c:pt idx="2">
                  <c:v>13.5</c:v>
                </c:pt>
                <c:pt idx="3">
                  <c:v>19.5</c:v>
                </c:pt>
                <c:pt idx="4">
                  <c:v>25.5</c:v>
                </c:pt>
                <c:pt idx="5">
                  <c:v>31.6</c:v>
                </c:pt>
                <c:pt idx="6">
                  <c:v>37.7</c:v>
                </c:pt>
                <c:pt idx="7">
                  <c:v>43.8</c:v>
                </c:pt>
                <c:pt idx="8">
                  <c:v>49.9</c:v>
                </c:pt>
                <c:pt idx="9">
                  <c:v>56.0</c:v>
                </c:pt>
                <c:pt idx="10">
                  <c:v>62.1</c:v>
                </c:pt>
                <c:pt idx="11">
                  <c:v>68.2</c:v>
                </c:pt>
                <c:pt idx="12">
                  <c:v>74.3</c:v>
                </c:pt>
                <c:pt idx="13">
                  <c:v>80.4</c:v>
                </c:pt>
                <c:pt idx="14">
                  <c:v>86.5</c:v>
                </c:pt>
                <c:pt idx="15">
                  <c:v>92.6</c:v>
                </c:pt>
                <c:pt idx="16">
                  <c:v>98.7</c:v>
                </c:pt>
                <c:pt idx="17">
                  <c:v>104.8</c:v>
                </c:pt>
                <c:pt idx="18">
                  <c:v>110.9</c:v>
                </c:pt>
                <c:pt idx="19">
                  <c:v>117.0</c:v>
                </c:pt>
                <c:pt idx="20">
                  <c:v>123.1</c:v>
                </c:pt>
              </c:numCache>
            </c:numRef>
          </c:xVal>
          <c:yVal>
            <c:numRef>
              <c:f>[1]KB312!$C$2:$C$22</c:f>
              <c:numCache>
                <c:formatCode>General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801120"/>
        <c:axId val="933777856"/>
      </c:scatterChart>
      <c:valAx>
        <c:axId val="932801120"/>
        <c:scaling>
          <c:orientation val="minMax"/>
          <c:max val="12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777856"/>
        <c:crosses val="autoZero"/>
        <c:crossBetween val="midCat"/>
      </c:valAx>
      <c:valAx>
        <c:axId val="93377785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8011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KB499 - 2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'KB499'!$A$2:$A$32</c:f>
              <c:numCache>
                <c:formatCode>0.00</c:formatCode>
                <c:ptCount val="31"/>
                <c:pt idx="0">
                  <c:v>1.5</c:v>
                </c:pt>
                <c:pt idx="1">
                  <c:v>6.5</c:v>
                </c:pt>
                <c:pt idx="2">
                  <c:v>13.5</c:v>
                </c:pt>
                <c:pt idx="3">
                  <c:v>19.5</c:v>
                </c:pt>
                <c:pt idx="4">
                  <c:v>25.5</c:v>
                </c:pt>
                <c:pt idx="5">
                  <c:v>31.6</c:v>
                </c:pt>
                <c:pt idx="6">
                  <c:v>37.7</c:v>
                </c:pt>
                <c:pt idx="7">
                  <c:v>43.8</c:v>
                </c:pt>
                <c:pt idx="8">
                  <c:v>49.9</c:v>
                </c:pt>
                <c:pt idx="9">
                  <c:v>56.0</c:v>
                </c:pt>
                <c:pt idx="10">
                  <c:v>62.1</c:v>
                </c:pt>
                <c:pt idx="11">
                  <c:v>68.2</c:v>
                </c:pt>
                <c:pt idx="12">
                  <c:v>74.3</c:v>
                </c:pt>
                <c:pt idx="13">
                  <c:v>80.4</c:v>
                </c:pt>
                <c:pt idx="14">
                  <c:v>86.5</c:v>
                </c:pt>
                <c:pt idx="15">
                  <c:v>92.6</c:v>
                </c:pt>
                <c:pt idx="16">
                  <c:v>98.7</c:v>
                </c:pt>
                <c:pt idx="17">
                  <c:v>104.8</c:v>
                </c:pt>
                <c:pt idx="18">
                  <c:v>110.9</c:v>
                </c:pt>
                <c:pt idx="19">
                  <c:v>117.0</c:v>
                </c:pt>
                <c:pt idx="20">
                  <c:v>123.1</c:v>
                </c:pt>
                <c:pt idx="21">
                  <c:v>129.2</c:v>
                </c:pt>
                <c:pt idx="22">
                  <c:v>135.3</c:v>
                </c:pt>
                <c:pt idx="23">
                  <c:v>141.4</c:v>
                </c:pt>
                <c:pt idx="24">
                  <c:v>147.5</c:v>
                </c:pt>
                <c:pt idx="25">
                  <c:v>153.6</c:v>
                </c:pt>
                <c:pt idx="26">
                  <c:v>159.7</c:v>
                </c:pt>
                <c:pt idx="27">
                  <c:v>165.8</c:v>
                </c:pt>
                <c:pt idx="28">
                  <c:v>171.9</c:v>
                </c:pt>
                <c:pt idx="29">
                  <c:v>178.0</c:v>
                </c:pt>
                <c:pt idx="30">
                  <c:v>184.1</c:v>
                </c:pt>
              </c:numCache>
            </c:numRef>
          </c:xVal>
          <c:yVal>
            <c:numRef>
              <c:f>'KB499'!$C$2:$C$32</c:f>
              <c:numCache>
                <c:formatCode>0%</c:formatCode>
                <c:ptCount val="31"/>
                <c:pt idx="0">
                  <c:v>0.005</c:v>
                </c:pt>
                <c:pt idx="1">
                  <c:v>0.005</c:v>
                </c:pt>
                <c:pt idx="2">
                  <c:v>0.0075</c:v>
                </c:pt>
                <c:pt idx="3">
                  <c:v>0.005</c:v>
                </c:pt>
                <c:pt idx="4">
                  <c:v>0.0075</c:v>
                </c:pt>
                <c:pt idx="5">
                  <c:v>0.0075</c:v>
                </c:pt>
                <c:pt idx="6">
                  <c:v>0.0075</c:v>
                </c:pt>
                <c:pt idx="7">
                  <c:v>0.01</c:v>
                </c:pt>
                <c:pt idx="8">
                  <c:v>0.0075</c:v>
                </c:pt>
                <c:pt idx="9">
                  <c:v>0.0075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0.0125</c:v>
                </c:pt>
                <c:pt idx="14">
                  <c:v>0.0125</c:v>
                </c:pt>
                <c:pt idx="15">
                  <c:v>0.0125</c:v>
                </c:pt>
                <c:pt idx="16">
                  <c:v>0.0125</c:v>
                </c:pt>
                <c:pt idx="17">
                  <c:v>0.0125</c:v>
                </c:pt>
                <c:pt idx="18">
                  <c:v>0.0125</c:v>
                </c:pt>
                <c:pt idx="19">
                  <c:v>0.0125</c:v>
                </c:pt>
                <c:pt idx="20">
                  <c:v>0.0125</c:v>
                </c:pt>
                <c:pt idx="21">
                  <c:v>0.015</c:v>
                </c:pt>
                <c:pt idx="22">
                  <c:v>0.015</c:v>
                </c:pt>
                <c:pt idx="23">
                  <c:v>0.015</c:v>
                </c:pt>
                <c:pt idx="24">
                  <c:v>0.015</c:v>
                </c:pt>
                <c:pt idx="25">
                  <c:v>0.015</c:v>
                </c:pt>
                <c:pt idx="26">
                  <c:v>0.015</c:v>
                </c:pt>
                <c:pt idx="27">
                  <c:v>0.0175</c:v>
                </c:pt>
                <c:pt idx="28">
                  <c:v>0.0175</c:v>
                </c:pt>
                <c:pt idx="29">
                  <c:v>0.0175</c:v>
                </c:pt>
                <c:pt idx="30">
                  <c:v>0.0182142857142857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804912"/>
        <c:axId val="933808672"/>
      </c:scatterChart>
      <c:valAx>
        <c:axId val="933804912"/>
        <c:scaling>
          <c:orientation val="minMax"/>
          <c:max val="12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808672"/>
        <c:crosses val="autoZero"/>
        <c:crossBetween val="midCat"/>
      </c:valAx>
      <c:valAx>
        <c:axId val="93380867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804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KB476 - 1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[2]KB476!$A$2:$A$61</c:f>
              <c:numCache>
                <c:formatCode>General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[2]KB476!$C$2:$C$61</c:f>
              <c:numCache>
                <c:formatCode>General</c:formatCode>
                <c:ptCount val="60"/>
                <c:pt idx="0">
                  <c:v>0.0</c:v>
                </c:pt>
                <c:pt idx="1">
                  <c:v>0.005</c:v>
                </c:pt>
                <c:pt idx="2">
                  <c:v>0.005</c:v>
                </c:pt>
                <c:pt idx="3">
                  <c:v>0.01</c:v>
                </c:pt>
                <c:pt idx="4">
                  <c:v>0.01</c:v>
                </c:pt>
                <c:pt idx="5">
                  <c:v>0.015</c:v>
                </c:pt>
                <c:pt idx="6">
                  <c:v>0.015</c:v>
                </c:pt>
                <c:pt idx="7">
                  <c:v>0.015</c:v>
                </c:pt>
                <c:pt idx="8">
                  <c:v>0.02</c:v>
                </c:pt>
                <c:pt idx="9">
                  <c:v>0.02</c:v>
                </c:pt>
                <c:pt idx="10">
                  <c:v>0.025</c:v>
                </c:pt>
                <c:pt idx="11">
                  <c:v>0.025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0.035</c:v>
                </c:pt>
                <c:pt idx="18">
                  <c:v>0.035</c:v>
                </c:pt>
                <c:pt idx="19">
                  <c:v>0.035</c:v>
                </c:pt>
                <c:pt idx="20">
                  <c:v>0.035</c:v>
                </c:pt>
                <c:pt idx="21">
                  <c:v>0.035</c:v>
                </c:pt>
                <c:pt idx="22">
                  <c:v>0.035</c:v>
                </c:pt>
                <c:pt idx="23">
                  <c:v>0.035</c:v>
                </c:pt>
                <c:pt idx="24">
                  <c:v>0.035</c:v>
                </c:pt>
                <c:pt idx="25">
                  <c:v>0.035</c:v>
                </c:pt>
                <c:pt idx="26">
                  <c:v>0.035</c:v>
                </c:pt>
                <c:pt idx="27">
                  <c:v>0.035</c:v>
                </c:pt>
                <c:pt idx="28">
                  <c:v>0.035</c:v>
                </c:pt>
                <c:pt idx="29">
                  <c:v>0.035</c:v>
                </c:pt>
                <c:pt idx="30">
                  <c:v>0.035</c:v>
                </c:pt>
                <c:pt idx="31">
                  <c:v>0.035</c:v>
                </c:pt>
                <c:pt idx="32">
                  <c:v>0.035</c:v>
                </c:pt>
                <c:pt idx="33">
                  <c:v>0.035</c:v>
                </c:pt>
                <c:pt idx="34">
                  <c:v>0.035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  <c:pt idx="52">
                  <c:v>0.04</c:v>
                </c:pt>
                <c:pt idx="53">
                  <c:v>0.04</c:v>
                </c:pt>
                <c:pt idx="54">
                  <c:v>0.04</c:v>
                </c:pt>
                <c:pt idx="55">
                  <c:v>0.04</c:v>
                </c:pt>
                <c:pt idx="56">
                  <c:v>0.04</c:v>
                </c:pt>
                <c:pt idx="57">
                  <c:v>0.04</c:v>
                </c:pt>
                <c:pt idx="58">
                  <c:v>0.04</c:v>
                </c:pt>
                <c:pt idx="59">
                  <c:v>0.04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821616"/>
        <c:axId val="933825376"/>
      </c:scatterChart>
      <c:valAx>
        <c:axId val="933821616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825376"/>
        <c:crosses val="autoZero"/>
        <c:crossBetween val="midCat"/>
      </c:valAx>
      <c:valAx>
        <c:axId val="93382537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821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KB481 - 3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'KB481'!$A$2:$A$38</c:f>
              <c:numCache>
                <c:formatCode>0.00</c:formatCode>
                <c:ptCount val="37"/>
                <c:pt idx="0">
                  <c:v>1.5</c:v>
                </c:pt>
                <c:pt idx="1">
                  <c:v>6.5</c:v>
                </c:pt>
                <c:pt idx="2">
                  <c:v>11.5</c:v>
                </c:pt>
                <c:pt idx="3">
                  <c:v>16.5</c:v>
                </c:pt>
                <c:pt idx="4">
                  <c:v>21.5</c:v>
                </c:pt>
                <c:pt idx="5">
                  <c:v>26.5</c:v>
                </c:pt>
                <c:pt idx="6">
                  <c:v>31.5</c:v>
                </c:pt>
                <c:pt idx="7">
                  <c:v>36.5</c:v>
                </c:pt>
                <c:pt idx="8">
                  <c:v>41.5</c:v>
                </c:pt>
                <c:pt idx="9">
                  <c:v>46.5</c:v>
                </c:pt>
                <c:pt idx="10">
                  <c:v>51.5</c:v>
                </c:pt>
                <c:pt idx="11">
                  <c:v>56.5</c:v>
                </c:pt>
                <c:pt idx="12">
                  <c:v>61.5</c:v>
                </c:pt>
                <c:pt idx="13">
                  <c:v>66.5</c:v>
                </c:pt>
                <c:pt idx="14">
                  <c:v>71.5</c:v>
                </c:pt>
                <c:pt idx="15">
                  <c:v>76.5</c:v>
                </c:pt>
                <c:pt idx="16">
                  <c:v>81.5</c:v>
                </c:pt>
                <c:pt idx="17">
                  <c:v>86.5</c:v>
                </c:pt>
                <c:pt idx="18">
                  <c:v>91.5</c:v>
                </c:pt>
                <c:pt idx="19">
                  <c:v>96.5</c:v>
                </c:pt>
                <c:pt idx="20">
                  <c:v>101.5</c:v>
                </c:pt>
                <c:pt idx="21">
                  <c:v>106.5</c:v>
                </c:pt>
                <c:pt idx="22">
                  <c:v>111.5</c:v>
                </c:pt>
                <c:pt idx="23">
                  <c:v>116.5</c:v>
                </c:pt>
                <c:pt idx="24">
                  <c:v>121.5</c:v>
                </c:pt>
                <c:pt idx="25">
                  <c:v>126.5</c:v>
                </c:pt>
                <c:pt idx="26">
                  <c:v>131.5</c:v>
                </c:pt>
                <c:pt idx="27">
                  <c:v>136.5</c:v>
                </c:pt>
                <c:pt idx="28">
                  <c:v>141.5</c:v>
                </c:pt>
                <c:pt idx="29">
                  <c:v>146.5</c:v>
                </c:pt>
                <c:pt idx="30">
                  <c:v>151.5</c:v>
                </c:pt>
                <c:pt idx="31">
                  <c:v>156.5</c:v>
                </c:pt>
                <c:pt idx="32">
                  <c:v>161.5</c:v>
                </c:pt>
                <c:pt idx="33">
                  <c:v>166.5</c:v>
                </c:pt>
                <c:pt idx="34">
                  <c:v>171.5</c:v>
                </c:pt>
                <c:pt idx="35">
                  <c:v>176.5</c:v>
                </c:pt>
                <c:pt idx="36">
                  <c:v>181.5</c:v>
                </c:pt>
              </c:numCache>
            </c:numRef>
          </c:xVal>
          <c:yVal>
            <c:numRef>
              <c:f>'KB481'!$C$2:$C$38</c:f>
              <c:numCache>
                <c:formatCode>0%</c:formatCode>
                <c:ptCount val="37"/>
                <c:pt idx="0">
                  <c:v>0.035</c:v>
                </c:pt>
                <c:pt idx="1">
                  <c:v>0.185</c:v>
                </c:pt>
                <c:pt idx="2">
                  <c:v>0.255</c:v>
                </c:pt>
                <c:pt idx="3">
                  <c:v>0.3</c:v>
                </c:pt>
                <c:pt idx="4">
                  <c:v>0.33</c:v>
                </c:pt>
                <c:pt idx="5">
                  <c:v>0.355</c:v>
                </c:pt>
                <c:pt idx="6">
                  <c:v>0.375</c:v>
                </c:pt>
                <c:pt idx="7">
                  <c:v>0.385</c:v>
                </c:pt>
                <c:pt idx="8">
                  <c:v>0.395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0.42</c:v>
                </c:pt>
                <c:pt idx="14">
                  <c:v>0.43</c:v>
                </c:pt>
                <c:pt idx="15">
                  <c:v>0.435</c:v>
                </c:pt>
                <c:pt idx="16">
                  <c:v>0.44</c:v>
                </c:pt>
                <c:pt idx="17">
                  <c:v>0.44</c:v>
                </c:pt>
                <c:pt idx="18">
                  <c:v>0.44</c:v>
                </c:pt>
                <c:pt idx="19">
                  <c:v>0.44</c:v>
                </c:pt>
                <c:pt idx="20">
                  <c:v>0.44</c:v>
                </c:pt>
                <c:pt idx="21">
                  <c:v>0.44</c:v>
                </c:pt>
                <c:pt idx="22">
                  <c:v>0.445</c:v>
                </c:pt>
                <c:pt idx="23">
                  <c:v>0.445</c:v>
                </c:pt>
                <c:pt idx="24">
                  <c:v>0.445</c:v>
                </c:pt>
                <c:pt idx="25">
                  <c:v>0.445</c:v>
                </c:pt>
                <c:pt idx="26">
                  <c:v>0.445</c:v>
                </c:pt>
                <c:pt idx="27">
                  <c:v>0.445</c:v>
                </c:pt>
                <c:pt idx="28">
                  <c:v>0.445</c:v>
                </c:pt>
                <c:pt idx="29">
                  <c:v>0.45</c:v>
                </c:pt>
                <c:pt idx="30">
                  <c:v>0.45</c:v>
                </c:pt>
                <c:pt idx="31">
                  <c:v>0.45</c:v>
                </c:pt>
                <c:pt idx="32">
                  <c:v>0.45</c:v>
                </c:pt>
                <c:pt idx="33">
                  <c:v>0.45</c:v>
                </c:pt>
                <c:pt idx="34">
                  <c:v>0.45</c:v>
                </c:pt>
                <c:pt idx="35">
                  <c:v>0.45</c:v>
                </c:pt>
                <c:pt idx="36">
                  <c:v>0.45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826080"/>
        <c:axId val="932829840"/>
      </c:scatterChart>
      <c:valAx>
        <c:axId val="932826080"/>
        <c:scaling>
          <c:orientation val="minMax"/>
          <c:max val="18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2829840"/>
        <c:crosses val="autoZero"/>
        <c:crossBetween val="midCat"/>
      </c:valAx>
      <c:valAx>
        <c:axId val="93282984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826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KB526 - 0.5 h.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KB526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'KB526'!$A$2:$A$8</c:f>
              <c:numCache>
                <c:formatCode>0.00</c:formatCode>
                <c:ptCount val="7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26.5</c:v>
                </c:pt>
              </c:numCache>
            </c:numRef>
          </c:xVal>
          <c:yVal>
            <c:numRef>
              <c:f>'KB526'!$C$2:$C$8</c:f>
              <c:numCache>
                <c:formatCode>0%</c:formatCode>
                <c:ptCount val="7"/>
                <c:pt idx="0">
                  <c:v>0.0</c:v>
                </c:pt>
                <c:pt idx="1">
                  <c:v>0.31</c:v>
                </c:pt>
                <c:pt idx="2">
                  <c:v>0.69</c:v>
                </c:pt>
                <c:pt idx="3">
                  <c:v>0.99</c:v>
                </c:pt>
                <c:pt idx="4">
                  <c:v>1.0</c:v>
                </c:pt>
                <c:pt idx="5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838880"/>
        <c:axId val="933842640"/>
      </c:scatterChart>
      <c:valAx>
        <c:axId val="933838880"/>
        <c:scaling>
          <c:orientation val="minMax"/>
          <c:max val="30.0"/>
          <c:min val="1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842640"/>
        <c:crosses val="autoZero"/>
        <c:crossBetween val="midCat"/>
      </c:valAx>
      <c:valAx>
        <c:axId val="93384264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8388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KB304/Grubbs </a:t>
            </a:r>
            <a:r>
              <a:rPr lang="en-US" i="1"/>
              <a:t>et al.</a:t>
            </a:r>
            <a:r>
              <a:rPr lang="en-US" i="0"/>
              <a:t>/KB299</a:t>
            </a:r>
            <a:endParaRPr lang="en-US" i="1"/>
          </a:p>
          <a:p>
            <a:pPr>
              <a:defRPr/>
            </a:pPr>
            <a:r>
              <a:rPr lang="en-US" sz="1200" i="0"/>
              <a:t>-</a:t>
            </a:r>
            <a:r>
              <a:rPr lang="en-US" sz="1200" i="0" baseline="0"/>
              <a:t> Comparison </a:t>
            </a:r>
            <a:endParaRPr lang="en-US" sz="1200" i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square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'KB304'!$A$2:$A$26</c:f>
              <c:numCache>
                <c:formatCode>0.00</c:formatCode>
                <c:ptCount val="25"/>
                <c:pt idx="0" formatCode="General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'KB304'!$C$2:$C$26</c:f>
              <c:numCache>
                <c:formatCode>0%</c:formatCode>
                <c:ptCount val="25"/>
                <c:pt idx="0">
                  <c:v>0.0</c:v>
                </c:pt>
                <c:pt idx="1">
                  <c:v>0.17</c:v>
                </c:pt>
                <c:pt idx="2">
                  <c:v>0.42</c:v>
                </c:pt>
                <c:pt idx="3">
                  <c:v>0.575</c:v>
                </c:pt>
                <c:pt idx="4">
                  <c:v>0.665</c:v>
                </c:pt>
                <c:pt idx="5">
                  <c:v>0.73</c:v>
                </c:pt>
                <c:pt idx="6">
                  <c:v>0.77</c:v>
                </c:pt>
                <c:pt idx="7">
                  <c:v>0.805</c:v>
                </c:pt>
                <c:pt idx="8">
                  <c:v>0.83</c:v>
                </c:pt>
                <c:pt idx="9">
                  <c:v>0.85</c:v>
                </c:pt>
                <c:pt idx="10">
                  <c:v>0.865</c:v>
                </c:pt>
                <c:pt idx="11">
                  <c:v>0.885</c:v>
                </c:pt>
                <c:pt idx="12">
                  <c:v>0.895</c:v>
                </c:pt>
                <c:pt idx="13">
                  <c:v>0.905</c:v>
                </c:pt>
                <c:pt idx="14">
                  <c:v>0.915</c:v>
                </c:pt>
                <c:pt idx="15">
                  <c:v>0.92</c:v>
                </c:pt>
                <c:pt idx="16">
                  <c:v>0.925</c:v>
                </c:pt>
                <c:pt idx="17">
                  <c:v>0.94</c:v>
                </c:pt>
                <c:pt idx="18">
                  <c:v>0.94</c:v>
                </c:pt>
                <c:pt idx="19">
                  <c:v>0.945</c:v>
                </c:pt>
                <c:pt idx="20">
                  <c:v>0.95</c:v>
                </c:pt>
                <c:pt idx="21">
                  <c:v>0.955</c:v>
                </c:pt>
                <c:pt idx="22">
                  <c:v>0.955</c:v>
                </c:pt>
                <c:pt idx="23">
                  <c:v>0.965</c:v>
                </c:pt>
                <c:pt idx="24">
                  <c:v>0.965</c:v>
                </c:pt>
              </c:numCache>
            </c:numRef>
          </c:yVal>
          <c:smooth val="1"/>
        </c:ser>
        <c:ser>
          <c:idx val="1"/>
          <c:order val="1"/>
          <c:tx>
            <c:v>Grubbs et al. </c:v>
          </c:tx>
          <c:spPr>
            <a:ln w="4762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</c:v>
                </c:pt>
                <c:pt idx="7">
                  <c:v>4.73</c:v>
                </c:pt>
                <c:pt idx="8">
                  <c:v>5.35</c:v>
                </c:pt>
                <c:pt idx="9">
                  <c:v>6.0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16.4</c:v>
                </c:pt>
                <c:pt idx="22">
                  <c:v>17.48</c:v>
                </c:pt>
                <c:pt idx="23">
                  <c:v>18.6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26.0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37.73</c:v>
                </c:pt>
                <c:pt idx="38">
                  <c:v>39.35</c:v>
                </c:pt>
                <c:pt idx="39">
                  <c:v>41.0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67.6</c:v>
                </c:pt>
                <c:pt idx="54">
                  <c:v>69.75</c:v>
                </c:pt>
                <c:pt idx="55">
                  <c:v>71.93</c:v>
                </c:pt>
                <c:pt idx="56">
                  <c:v>74.15000000000001</c:v>
                </c:pt>
                <c:pt idx="57">
                  <c:v>76.4</c:v>
                </c:pt>
                <c:pt idx="58">
                  <c:v>78.68000000000001</c:v>
                </c:pt>
                <c:pt idx="59">
                  <c:v>81.0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0.024</c:v>
                </c:pt>
                <c:pt idx="1">
                  <c:v>0.051</c:v>
                </c:pt>
                <c:pt idx="2">
                  <c:v>0.081</c:v>
                </c:pt>
                <c:pt idx="3">
                  <c:v>0.115</c:v>
                </c:pt>
                <c:pt idx="4">
                  <c:v>0.147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</c:v>
                </c:pt>
                <c:pt idx="9">
                  <c:v>0.328</c:v>
                </c:pt>
                <c:pt idx="10">
                  <c:v>0.366</c:v>
                </c:pt>
                <c:pt idx="11">
                  <c:v>0.403</c:v>
                </c:pt>
                <c:pt idx="12">
                  <c:v>0.439</c:v>
                </c:pt>
                <c:pt idx="13">
                  <c:v>0.474</c:v>
                </c:pt>
                <c:pt idx="14">
                  <c:v>0.509</c:v>
                </c:pt>
                <c:pt idx="15">
                  <c:v>0.542</c:v>
                </c:pt>
                <c:pt idx="16">
                  <c:v>0.574</c:v>
                </c:pt>
                <c:pt idx="17">
                  <c:v>0.604</c:v>
                </c:pt>
                <c:pt idx="18">
                  <c:v>0.634</c:v>
                </c:pt>
                <c:pt idx="19">
                  <c:v>0.659</c:v>
                </c:pt>
                <c:pt idx="20">
                  <c:v>0.684</c:v>
                </c:pt>
                <c:pt idx="21">
                  <c:v>0.707</c:v>
                </c:pt>
                <c:pt idx="22">
                  <c:v>0.73</c:v>
                </c:pt>
                <c:pt idx="23">
                  <c:v>0.751</c:v>
                </c:pt>
                <c:pt idx="24">
                  <c:v>0.77</c:v>
                </c:pt>
                <c:pt idx="25">
                  <c:v>0.788</c:v>
                </c:pt>
                <c:pt idx="26">
                  <c:v>0.804</c:v>
                </c:pt>
                <c:pt idx="27">
                  <c:v>0.82</c:v>
                </c:pt>
                <c:pt idx="28">
                  <c:v>0.835</c:v>
                </c:pt>
                <c:pt idx="29">
                  <c:v>0.848</c:v>
                </c:pt>
                <c:pt idx="30">
                  <c:v>0.861</c:v>
                </c:pt>
                <c:pt idx="31">
                  <c:v>0.872</c:v>
                </c:pt>
                <c:pt idx="32">
                  <c:v>0.883</c:v>
                </c:pt>
                <c:pt idx="33">
                  <c:v>0.894</c:v>
                </c:pt>
                <c:pt idx="34">
                  <c:v>0.904</c:v>
                </c:pt>
                <c:pt idx="35">
                  <c:v>0.912</c:v>
                </c:pt>
                <c:pt idx="36">
                  <c:v>0.921</c:v>
                </c:pt>
                <c:pt idx="37">
                  <c:v>0.929</c:v>
                </c:pt>
                <c:pt idx="38">
                  <c:v>0.935</c:v>
                </c:pt>
                <c:pt idx="39">
                  <c:v>0.941</c:v>
                </c:pt>
                <c:pt idx="40">
                  <c:v>0.946</c:v>
                </c:pt>
                <c:pt idx="41">
                  <c:v>0.951</c:v>
                </c:pt>
                <c:pt idx="42">
                  <c:v>0.955</c:v>
                </c:pt>
                <c:pt idx="43">
                  <c:v>0.958</c:v>
                </c:pt>
                <c:pt idx="44">
                  <c:v>0.961</c:v>
                </c:pt>
                <c:pt idx="45">
                  <c:v>0.966</c:v>
                </c:pt>
                <c:pt idx="46">
                  <c:v>0.97</c:v>
                </c:pt>
                <c:pt idx="47">
                  <c:v>0.971</c:v>
                </c:pt>
                <c:pt idx="48">
                  <c:v>0.975</c:v>
                </c:pt>
                <c:pt idx="49">
                  <c:v>0.977</c:v>
                </c:pt>
                <c:pt idx="50">
                  <c:v>0.98</c:v>
                </c:pt>
                <c:pt idx="51">
                  <c:v>0.98</c:v>
                </c:pt>
                <c:pt idx="52">
                  <c:v>0.982</c:v>
                </c:pt>
                <c:pt idx="53">
                  <c:v>0.983</c:v>
                </c:pt>
                <c:pt idx="54">
                  <c:v>0.986</c:v>
                </c:pt>
                <c:pt idx="55">
                  <c:v>0.987</c:v>
                </c:pt>
                <c:pt idx="56">
                  <c:v>0.988</c:v>
                </c:pt>
                <c:pt idx="57">
                  <c:v>0.99</c:v>
                </c:pt>
                <c:pt idx="58">
                  <c:v>0.99</c:v>
                </c:pt>
                <c:pt idx="59">
                  <c:v>0.992</c:v>
                </c:pt>
              </c:numCache>
            </c:numRef>
          </c:yVal>
          <c:smooth val="0"/>
        </c:ser>
        <c:ser>
          <c:idx val="2"/>
          <c:order val="2"/>
          <c:tx>
            <c:v>KB299</c:v>
          </c:tx>
          <c:spPr>
            <a:ln w="47625">
              <a:noFill/>
            </a:ln>
          </c:spPr>
          <c:marker>
            <c:symbol val="diamond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Comparison!$A$3:$A$16</c:f>
              <c:numCache>
                <c:formatCode>0.00</c:formatCode>
                <c:ptCount val="14"/>
                <c:pt idx="0" formatCode="General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 formatCode="0">
                  <c:v>60.0</c:v>
                </c:pt>
                <c:pt idx="13" formatCode="General">
                  <c:v>120.0</c:v>
                </c:pt>
              </c:numCache>
            </c:numRef>
          </c:xVal>
          <c:yVal>
            <c:numRef>
              <c:f>Comparison!$C$3:$C$16</c:f>
              <c:numCache>
                <c:formatCode>0%</c:formatCode>
                <c:ptCount val="1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0.02</c:v>
                </c:pt>
                <c:pt idx="4">
                  <c:v>0.02</c:v>
                </c:pt>
                <c:pt idx="5">
                  <c:v>0.025</c:v>
                </c:pt>
                <c:pt idx="6">
                  <c:v>0.035</c:v>
                </c:pt>
                <c:pt idx="7">
                  <c:v>0.055</c:v>
                </c:pt>
                <c:pt idx="8">
                  <c:v>0.055</c:v>
                </c:pt>
                <c:pt idx="9">
                  <c:v>0.07</c:v>
                </c:pt>
                <c:pt idx="10">
                  <c:v>0.085</c:v>
                </c:pt>
                <c:pt idx="11">
                  <c:v>0.095</c:v>
                </c:pt>
                <c:pt idx="12">
                  <c:v>0.11</c:v>
                </c:pt>
                <c:pt idx="13">
                  <c:v>0.21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885904"/>
        <c:axId val="933889664"/>
      </c:scatterChart>
      <c:valAx>
        <c:axId val="933885904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889664"/>
        <c:crosses val="autoZero"/>
        <c:crossBetween val="midCat"/>
      </c:valAx>
      <c:valAx>
        <c:axId val="93388966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885904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KB304/Grubbs </a:t>
            </a:r>
            <a:r>
              <a:rPr lang="en-US" i="1"/>
              <a:t>et al.</a:t>
            </a:r>
            <a:r>
              <a:rPr lang="en-US" i="0"/>
              <a:t>/KB299</a:t>
            </a:r>
            <a:endParaRPr lang="en-US" i="1"/>
          </a:p>
          <a:p>
            <a:pPr>
              <a:defRPr/>
            </a:pPr>
            <a:r>
              <a:rPr lang="en-US" sz="1200" i="0"/>
              <a:t>-</a:t>
            </a:r>
            <a:r>
              <a:rPr lang="en-US" sz="1200" i="0" baseline="0"/>
              <a:t> Comparison </a:t>
            </a:r>
            <a:endParaRPr lang="en-US" sz="1200" i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square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'KB304'!$A$2:$A$26</c:f>
              <c:numCache>
                <c:formatCode>0.00</c:formatCode>
                <c:ptCount val="25"/>
                <c:pt idx="0" formatCode="General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'KB304'!$C$2:$C$26</c:f>
              <c:numCache>
                <c:formatCode>0%</c:formatCode>
                <c:ptCount val="25"/>
                <c:pt idx="0">
                  <c:v>0.0</c:v>
                </c:pt>
                <c:pt idx="1">
                  <c:v>0.17</c:v>
                </c:pt>
                <c:pt idx="2">
                  <c:v>0.42</c:v>
                </c:pt>
                <c:pt idx="3">
                  <c:v>0.575</c:v>
                </c:pt>
                <c:pt idx="4">
                  <c:v>0.665</c:v>
                </c:pt>
                <c:pt idx="5">
                  <c:v>0.73</c:v>
                </c:pt>
                <c:pt idx="6">
                  <c:v>0.77</c:v>
                </c:pt>
                <c:pt idx="7">
                  <c:v>0.805</c:v>
                </c:pt>
                <c:pt idx="8">
                  <c:v>0.83</c:v>
                </c:pt>
                <c:pt idx="9">
                  <c:v>0.85</c:v>
                </c:pt>
                <c:pt idx="10">
                  <c:v>0.865</c:v>
                </c:pt>
                <c:pt idx="11">
                  <c:v>0.885</c:v>
                </c:pt>
                <c:pt idx="12">
                  <c:v>0.895</c:v>
                </c:pt>
                <c:pt idx="13">
                  <c:v>0.905</c:v>
                </c:pt>
                <c:pt idx="14">
                  <c:v>0.915</c:v>
                </c:pt>
                <c:pt idx="15">
                  <c:v>0.92</c:v>
                </c:pt>
                <c:pt idx="16">
                  <c:v>0.925</c:v>
                </c:pt>
                <c:pt idx="17">
                  <c:v>0.94</c:v>
                </c:pt>
                <c:pt idx="18">
                  <c:v>0.94</c:v>
                </c:pt>
                <c:pt idx="19">
                  <c:v>0.945</c:v>
                </c:pt>
                <c:pt idx="20">
                  <c:v>0.95</c:v>
                </c:pt>
                <c:pt idx="21">
                  <c:v>0.955</c:v>
                </c:pt>
                <c:pt idx="22">
                  <c:v>0.955</c:v>
                </c:pt>
                <c:pt idx="23">
                  <c:v>0.965</c:v>
                </c:pt>
                <c:pt idx="24">
                  <c:v>0.965</c:v>
                </c:pt>
              </c:numCache>
            </c:numRef>
          </c:yVal>
          <c:smooth val="1"/>
        </c:ser>
        <c:ser>
          <c:idx val="1"/>
          <c:order val="1"/>
          <c:tx>
            <c:v>Grubbs et al. </c:v>
          </c:tx>
          <c:spPr>
            <a:ln w="4762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</c:v>
                </c:pt>
                <c:pt idx="7">
                  <c:v>4.73</c:v>
                </c:pt>
                <c:pt idx="8">
                  <c:v>5.35</c:v>
                </c:pt>
                <c:pt idx="9">
                  <c:v>6.0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16.4</c:v>
                </c:pt>
                <c:pt idx="22">
                  <c:v>17.48</c:v>
                </c:pt>
                <c:pt idx="23">
                  <c:v>18.6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26.0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37.73</c:v>
                </c:pt>
                <c:pt idx="38">
                  <c:v>39.35</c:v>
                </c:pt>
                <c:pt idx="39">
                  <c:v>41.0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67.6</c:v>
                </c:pt>
                <c:pt idx="54">
                  <c:v>69.75</c:v>
                </c:pt>
                <c:pt idx="55">
                  <c:v>71.93</c:v>
                </c:pt>
                <c:pt idx="56">
                  <c:v>74.15000000000001</c:v>
                </c:pt>
                <c:pt idx="57">
                  <c:v>76.4</c:v>
                </c:pt>
                <c:pt idx="58">
                  <c:v>78.68000000000001</c:v>
                </c:pt>
                <c:pt idx="59">
                  <c:v>81.0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0.024</c:v>
                </c:pt>
                <c:pt idx="1">
                  <c:v>0.051</c:v>
                </c:pt>
                <c:pt idx="2">
                  <c:v>0.081</c:v>
                </c:pt>
                <c:pt idx="3">
                  <c:v>0.115</c:v>
                </c:pt>
                <c:pt idx="4">
                  <c:v>0.147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</c:v>
                </c:pt>
                <c:pt idx="9">
                  <c:v>0.328</c:v>
                </c:pt>
                <c:pt idx="10">
                  <c:v>0.366</c:v>
                </c:pt>
                <c:pt idx="11">
                  <c:v>0.403</c:v>
                </c:pt>
                <c:pt idx="12">
                  <c:v>0.439</c:v>
                </c:pt>
                <c:pt idx="13">
                  <c:v>0.474</c:v>
                </c:pt>
                <c:pt idx="14">
                  <c:v>0.509</c:v>
                </c:pt>
                <c:pt idx="15">
                  <c:v>0.542</c:v>
                </c:pt>
                <c:pt idx="16">
                  <c:v>0.574</c:v>
                </c:pt>
                <c:pt idx="17">
                  <c:v>0.604</c:v>
                </c:pt>
                <c:pt idx="18">
                  <c:v>0.634</c:v>
                </c:pt>
                <c:pt idx="19">
                  <c:v>0.659</c:v>
                </c:pt>
                <c:pt idx="20">
                  <c:v>0.684</c:v>
                </c:pt>
                <c:pt idx="21">
                  <c:v>0.707</c:v>
                </c:pt>
                <c:pt idx="22">
                  <c:v>0.73</c:v>
                </c:pt>
                <c:pt idx="23">
                  <c:v>0.751</c:v>
                </c:pt>
                <c:pt idx="24">
                  <c:v>0.77</c:v>
                </c:pt>
                <c:pt idx="25">
                  <c:v>0.788</c:v>
                </c:pt>
                <c:pt idx="26">
                  <c:v>0.804</c:v>
                </c:pt>
                <c:pt idx="27">
                  <c:v>0.82</c:v>
                </c:pt>
                <c:pt idx="28">
                  <c:v>0.835</c:v>
                </c:pt>
                <c:pt idx="29">
                  <c:v>0.848</c:v>
                </c:pt>
                <c:pt idx="30">
                  <c:v>0.861</c:v>
                </c:pt>
                <c:pt idx="31">
                  <c:v>0.872</c:v>
                </c:pt>
                <c:pt idx="32">
                  <c:v>0.883</c:v>
                </c:pt>
                <c:pt idx="33">
                  <c:v>0.894</c:v>
                </c:pt>
                <c:pt idx="34">
                  <c:v>0.904</c:v>
                </c:pt>
                <c:pt idx="35">
                  <c:v>0.912</c:v>
                </c:pt>
                <c:pt idx="36">
                  <c:v>0.921</c:v>
                </c:pt>
                <c:pt idx="37">
                  <c:v>0.929</c:v>
                </c:pt>
                <c:pt idx="38">
                  <c:v>0.935</c:v>
                </c:pt>
                <c:pt idx="39">
                  <c:v>0.941</c:v>
                </c:pt>
                <c:pt idx="40">
                  <c:v>0.946</c:v>
                </c:pt>
                <c:pt idx="41">
                  <c:v>0.951</c:v>
                </c:pt>
                <c:pt idx="42">
                  <c:v>0.955</c:v>
                </c:pt>
                <c:pt idx="43">
                  <c:v>0.958</c:v>
                </c:pt>
                <c:pt idx="44">
                  <c:v>0.961</c:v>
                </c:pt>
                <c:pt idx="45">
                  <c:v>0.966</c:v>
                </c:pt>
                <c:pt idx="46">
                  <c:v>0.97</c:v>
                </c:pt>
                <c:pt idx="47">
                  <c:v>0.971</c:v>
                </c:pt>
                <c:pt idx="48">
                  <c:v>0.975</c:v>
                </c:pt>
                <c:pt idx="49">
                  <c:v>0.977</c:v>
                </c:pt>
                <c:pt idx="50">
                  <c:v>0.98</c:v>
                </c:pt>
                <c:pt idx="51">
                  <c:v>0.98</c:v>
                </c:pt>
                <c:pt idx="52">
                  <c:v>0.982</c:v>
                </c:pt>
                <c:pt idx="53">
                  <c:v>0.983</c:v>
                </c:pt>
                <c:pt idx="54">
                  <c:v>0.986</c:v>
                </c:pt>
                <c:pt idx="55">
                  <c:v>0.987</c:v>
                </c:pt>
                <c:pt idx="56">
                  <c:v>0.988</c:v>
                </c:pt>
                <c:pt idx="57">
                  <c:v>0.99</c:v>
                </c:pt>
                <c:pt idx="58">
                  <c:v>0.99</c:v>
                </c:pt>
                <c:pt idx="59">
                  <c:v>0.992</c:v>
                </c:pt>
              </c:numCache>
            </c:numRef>
          </c:yVal>
          <c:smooth val="0"/>
        </c:ser>
        <c:ser>
          <c:idx val="2"/>
          <c:order val="2"/>
          <c:tx>
            <c:v>KB299</c:v>
          </c:tx>
          <c:spPr>
            <a:ln w="47625">
              <a:noFill/>
            </a:ln>
          </c:spPr>
          <c:marker>
            <c:symbol val="diamond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Comparison!$A$3:$A$16</c:f>
              <c:numCache>
                <c:formatCode>0.00</c:formatCode>
                <c:ptCount val="14"/>
                <c:pt idx="0" formatCode="General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 formatCode="0">
                  <c:v>60.0</c:v>
                </c:pt>
                <c:pt idx="13" formatCode="General">
                  <c:v>120.0</c:v>
                </c:pt>
              </c:numCache>
            </c:numRef>
          </c:xVal>
          <c:yVal>
            <c:numRef>
              <c:f>Comparison!$C$3:$C$16</c:f>
              <c:numCache>
                <c:formatCode>0%</c:formatCode>
                <c:ptCount val="1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0.02</c:v>
                </c:pt>
                <c:pt idx="4">
                  <c:v>0.02</c:v>
                </c:pt>
                <c:pt idx="5">
                  <c:v>0.025</c:v>
                </c:pt>
                <c:pt idx="6">
                  <c:v>0.035</c:v>
                </c:pt>
                <c:pt idx="7">
                  <c:v>0.055</c:v>
                </c:pt>
                <c:pt idx="8">
                  <c:v>0.055</c:v>
                </c:pt>
                <c:pt idx="9">
                  <c:v>0.07</c:v>
                </c:pt>
                <c:pt idx="10">
                  <c:v>0.085</c:v>
                </c:pt>
                <c:pt idx="11">
                  <c:v>0.095</c:v>
                </c:pt>
                <c:pt idx="12">
                  <c:v>0.11</c:v>
                </c:pt>
                <c:pt idx="13">
                  <c:v>0.21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921232"/>
        <c:axId val="933924992"/>
      </c:scatterChart>
      <c:valAx>
        <c:axId val="933921232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924992"/>
        <c:crosses val="autoZero"/>
        <c:crossBetween val="midCat"/>
      </c:valAx>
      <c:valAx>
        <c:axId val="93392499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921232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KB304/Grubbs </a:t>
            </a:r>
            <a:r>
              <a:rPr lang="en-US" i="1"/>
              <a:t>et al.</a:t>
            </a:r>
            <a:r>
              <a:rPr lang="en-US" i="0"/>
              <a:t>/KB299</a:t>
            </a:r>
            <a:endParaRPr lang="en-US" i="1"/>
          </a:p>
          <a:p>
            <a:pPr>
              <a:defRPr/>
            </a:pPr>
            <a:r>
              <a:rPr lang="en-US" sz="1200" i="0"/>
              <a:t>-</a:t>
            </a:r>
            <a:r>
              <a:rPr lang="en-US" sz="1200" i="0" baseline="0"/>
              <a:t> Comparison </a:t>
            </a:r>
            <a:endParaRPr lang="en-US" sz="1200" i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square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'KB304'!$A$2:$A$26</c:f>
              <c:numCache>
                <c:formatCode>0.00</c:formatCode>
                <c:ptCount val="25"/>
                <c:pt idx="0" formatCode="General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'KB304'!$C$2:$C$26</c:f>
              <c:numCache>
                <c:formatCode>0%</c:formatCode>
                <c:ptCount val="25"/>
                <c:pt idx="0">
                  <c:v>0.0</c:v>
                </c:pt>
                <c:pt idx="1">
                  <c:v>0.17</c:v>
                </c:pt>
                <c:pt idx="2">
                  <c:v>0.42</c:v>
                </c:pt>
                <c:pt idx="3">
                  <c:v>0.575</c:v>
                </c:pt>
                <c:pt idx="4">
                  <c:v>0.665</c:v>
                </c:pt>
                <c:pt idx="5">
                  <c:v>0.73</c:v>
                </c:pt>
                <c:pt idx="6">
                  <c:v>0.77</c:v>
                </c:pt>
                <c:pt idx="7">
                  <c:v>0.805</c:v>
                </c:pt>
                <c:pt idx="8">
                  <c:v>0.83</c:v>
                </c:pt>
                <c:pt idx="9">
                  <c:v>0.85</c:v>
                </c:pt>
                <c:pt idx="10">
                  <c:v>0.865</c:v>
                </c:pt>
                <c:pt idx="11">
                  <c:v>0.885</c:v>
                </c:pt>
                <c:pt idx="12">
                  <c:v>0.895</c:v>
                </c:pt>
                <c:pt idx="13">
                  <c:v>0.905</c:v>
                </c:pt>
                <c:pt idx="14">
                  <c:v>0.915</c:v>
                </c:pt>
                <c:pt idx="15">
                  <c:v>0.92</c:v>
                </c:pt>
                <c:pt idx="16">
                  <c:v>0.925</c:v>
                </c:pt>
                <c:pt idx="17">
                  <c:v>0.94</c:v>
                </c:pt>
                <c:pt idx="18">
                  <c:v>0.94</c:v>
                </c:pt>
                <c:pt idx="19">
                  <c:v>0.945</c:v>
                </c:pt>
                <c:pt idx="20">
                  <c:v>0.95</c:v>
                </c:pt>
                <c:pt idx="21">
                  <c:v>0.955</c:v>
                </c:pt>
                <c:pt idx="22">
                  <c:v>0.955</c:v>
                </c:pt>
                <c:pt idx="23">
                  <c:v>0.965</c:v>
                </c:pt>
                <c:pt idx="24">
                  <c:v>0.965</c:v>
                </c:pt>
              </c:numCache>
            </c:numRef>
          </c:yVal>
          <c:smooth val="1"/>
        </c:ser>
        <c:ser>
          <c:idx val="1"/>
          <c:order val="1"/>
          <c:tx>
            <c:v>Grubbs et al. </c:v>
          </c:tx>
          <c:spPr>
            <a:ln w="4762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</c:v>
                </c:pt>
                <c:pt idx="7">
                  <c:v>4.73</c:v>
                </c:pt>
                <c:pt idx="8">
                  <c:v>5.35</c:v>
                </c:pt>
                <c:pt idx="9">
                  <c:v>6.0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16.4</c:v>
                </c:pt>
                <c:pt idx="22">
                  <c:v>17.48</c:v>
                </c:pt>
                <c:pt idx="23">
                  <c:v>18.6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26.0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37.73</c:v>
                </c:pt>
                <c:pt idx="38">
                  <c:v>39.35</c:v>
                </c:pt>
                <c:pt idx="39">
                  <c:v>41.0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67.6</c:v>
                </c:pt>
                <c:pt idx="54">
                  <c:v>69.75</c:v>
                </c:pt>
                <c:pt idx="55">
                  <c:v>71.93</c:v>
                </c:pt>
                <c:pt idx="56">
                  <c:v>74.15000000000001</c:v>
                </c:pt>
                <c:pt idx="57">
                  <c:v>76.4</c:v>
                </c:pt>
                <c:pt idx="58">
                  <c:v>78.68000000000001</c:v>
                </c:pt>
                <c:pt idx="59">
                  <c:v>81.0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0.024</c:v>
                </c:pt>
                <c:pt idx="1">
                  <c:v>0.051</c:v>
                </c:pt>
                <c:pt idx="2">
                  <c:v>0.081</c:v>
                </c:pt>
                <c:pt idx="3">
                  <c:v>0.115</c:v>
                </c:pt>
                <c:pt idx="4">
                  <c:v>0.147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</c:v>
                </c:pt>
                <c:pt idx="9">
                  <c:v>0.328</c:v>
                </c:pt>
                <c:pt idx="10">
                  <c:v>0.366</c:v>
                </c:pt>
                <c:pt idx="11">
                  <c:v>0.403</c:v>
                </c:pt>
                <c:pt idx="12">
                  <c:v>0.439</c:v>
                </c:pt>
                <c:pt idx="13">
                  <c:v>0.474</c:v>
                </c:pt>
                <c:pt idx="14">
                  <c:v>0.509</c:v>
                </c:pt>
                <c:pt idx="15">
                  <c:v>0.542</c:v>
                </c:pt>
                <c:pt idx="16">
                  <c:v>0.574</c:v>
                </c:pt>
                <c:pt idx="17">
                  <c:v>0.604</c:v>
                </c:pt>
                <c:pt idx="18">
                  <c:v>0.634</c:v>
                </c:pt>
                <c:pt idx="19">
                  <c:v>0.659</c:v>
                </c:pt>
                <c:pt idx="20">
                  <c:v>0.684</c:v>
                </c:pt>
                <c:pt idx="21">
                  <c:v>0.707</c:v>
                </c:pt>
                <c:pt idx="22">
                  <c:v>0.73</c:v>
                </c:pt>
                <c:pt idx="23">
                  <c:v>0.751</c:v>
                </c:pt>
                <c:pt idx="24">
                  <c:v>0.77</c:v>
                </c:pt>
                <c:pt idx="25">
                  <c:v>0.788</c:v>
                </c:pt>
                <c:pt idx="26">
                  <c:v>0.804</c:v>
                </c:pt>
                <c:pt idx="27">
                  <c:v>0.82</c:v>
                </c:pt>
                <c:pt idx="28">
                  <c:v>0.835</c:v>
                </c:pt>
                <c:pt idx="29">
                  <c:v>0.848</c:v>
                </c:pt>
                <c:pt idx="30">
                  <c:v>0.861</c:v>
                </c:pt>
                <c:pt idx="31">
                  <c:v>0.872</c:v>
                </c:pt>
                <c:pt idx="32">
                  <c:v>0.883</c:v>
                </c:pt>
                <c:pt idx="33">
                  <c:v>0.894</c:v>
                </c:pt>
                <c:pt idx="34">
                  <c:v>0.904</c:v>
                </c:pt>
                <c:pt idx="35">
                  <c:v>0.912</c:v>
                </c:pt>
                <c:pt idx="36">
                  <c:v>0.921</c:v>
                </c:pt>
                <c:pt idx="37">
                  <c:v>0.929</c:v>
                </c:pt>
                <c:pt idx="38">
                  <c:v>0.935</c:v>
                </c:pt>
                <c:pt idx="39">
                  <c:v>0.941</c:v>
                </c:pt>
                <c:pt idx="40">
                  <c:v>0.946</c:v>
                </c:pt>
                <c:pt idx="41">
                  <c:v>0.951</c:v>
                </c:pt>
                <c:pt idx="42">
                  <c:v>0.955</c:v>
                </c:pt>
                <c:pt idx="43">
                  <c:v>0.958</c:v>
                </c:pt>
                <c:pt idx="44">
                  <c:v>0.961</c:v>
                </c:pt>
                <c:pt idx="45">
                  <c:v>0.966</c:v>
                </c:pt>
                <c:pt idx="46">
                  <c:v>0.97</c:v>
                </c:pt>
                <c:pt idx="47">
                  <c:v>0.971</c:v>
                </c:pt>
                <c:pt idx="48">
                  <c:v>0.975</c:v>
                </c:pt>
                <c:pt idx="49">
                  <c:v>0.977</c:v>
                </c:pt>
                <c:pt idx="50">
                  <c:v>0.98</c:v>
                </c:pt>
                <c:pt idx="51">
                  <c:v>0.98</c:v>
                </c:pt>
                <c:pt idx="52">
                  <c:v>0.982</c:v>
                </c:pt>
                <c:pt idx="53">
                  <c:v>0.983</c:v>
                </c:pt>
                <c:pt idx="54">
                  <c:v>0.986</c:v>
                </c:pt>
                <c:pt idx="55">
                  <c:v>0.987</c:v>
                </c:pt>
                <c:pt idx="56">
                  <c:v>0.988</c:v>
                </c:pt>
                <c:pt idx="57">
                  <c:v>0.99</c:v>
                </c:pt>
                <c:pt idx="58">
                  <c:v>0.99</c:v>
                </c:pt>
                <c:pt idx="59">
                  <c:v>0.992</c:v>
                </c:pt>
              </c:numCache>
            </c:numRef>
          </c:yVal>
          <c:smooth val="0"/>
        </c:ser>
        <c:ser>
          <c:idx val="2"/>
          <c:order val="2"/>
          <c:tx>
            <c:v>KB299</c:v>
          </c:tx>
          <c:spPr>
            <a:ln w="47625">
              <a:noFill/>
            </a:ln>
          </c:spPr>
          <c:marker>
            <c:symbol val="diamond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Comparison!$A$3:$A$16</c:f>
              <c:numCache>
                <c:formatCode>0.00</c:formatCode>
                <c:ptCount val="14"/>
                <c:pt idx="0" formatCode="General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 formatCode="0">
                  <c:v>60.0</c:v>
                </c:pt>
                <c:pt idx="13" formatCode="General">
                  <c:v>120.0</c:v>
                </c:pt>
              </c:numCache>
            </c:numRef>
          </c:xVal>
          <c:yVal>
            <c:numRef>
              <c:f>Comparison!$C$3:$C$16</c:f>
              <c:numCache>
                <c:formatCode>0%</c:formatCode>
                <c:ptCount val="1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0.02</c:v>
                </c:pt>
                <c:pt idx="4">
                  <c:v>0.02</c:v>
                </c:pt>
                <c:pt idx="5">
                  <c:v>0.025</c:v>
                </c:pt>
                <c:pt idx="6">
                  <c:v>0.035</c:v>
                </c:pt>
                <c:pt idx="7">
                  <c:v>0.055</c:v>
                </c:pt>
                <c:pt idx="8">
                  <c:v>0.055</c:v>
                </c:pt>
                <c:pt idx="9">
                  <c:v>0.07</c:v>
                </c:pt>
                <c:pt idx="10">
                  <c:v>0.085</c:v>
                </c:pt>
                <c:pt idx="11">
                  <c:v>0.095</c:v>
                </c:pt>
                <c:pt idx="12">
                  <c:v>0.11</c:v>
                </c:pt>
                <c:pt idx="13">
                  <c:v>0.21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955600"/>
        <c:axId val="933959360"/>
      </c:scatterChart>
      <c:valAx>
        <c:axId val="933955600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959360"/>
        <c:crosses val="autoZero"/>
        <c:crossBetween val="midCat"/>
      </c:valAx>
      <c:valAx>
        <c:axId val="93395936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955600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KB304/Grubbs </a:t>
            </a:r>
            <a:r>
              <a:rPr lang="en-US" i="1"/>
              <a:t>et al.</a:t>
            </a:r>
            <a:r>
              <a:rPr lang="en-US" i="0"/>
              <a:t>/KB299</a:t>
            </a:r>
            <a:endParaRPr lang="en-US" i="1"/>
          </a:p>
          <a:p>
            <a:pPr>
              <a:defRPr/>
            </a:pPr>
            <a:r>
              <a:rPr lang="en-US" sz="1200" i="0"/>
              <a:t>-</a:t>
            </a:r>
            <a:r>
              <a:rPr lang="en-US" sz="1200" i="0" baseline="0"/>
              <a:t> Comparison </a:t>
            </a:r>
            <a:endParaRPr lang="en-US" sz="1200" i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square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'KB304'!$A$2:$A$26</c:f>
              <c:numCache>
                <c:formatCode>0.00</c:formatCode>
                <c:ptCount val="25"/>
                <c:pt idx="0" formatCode="General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'KB304'!$C$2:$C$26</c:f>
              <c:numCache>
                <c:formatCode>0%</c:formatCode>
                <c:ptCount val="25"/>
                <c:pt idx="0">
                  <c:v>0.0</c:v>
                </c:pt>
                <c:pt idx="1">
                  <c:v>0.17</c:v>
                </c:pt>
                <c:pt idx="2">
                  <c:v>0.42</c:v>
                </c:pt>
                <c:pt idx="3">
                  <c:v>0.575</c:v>
                </c:pt>
                <c:pt idx="4">
                  <c:v>0.665</c:v>
                </c:pt>
                <c:pt idx="5">
                  <c:v>0.73</c:v>
                </c:pt>
                <c:pt idx="6">
                  <c:v>0.77</c:v>
                </c:pt>
                <c:pt idx="7">
                  <c:v>0.805</c:v>
                </c:pt>
                <c:pt idx="8">
                  <c:v>0.83</c:v>
                </c:pt>
                <c:pt idx="9">
                  <c:v>0.85</c:v>
                </c:pt>
                <c:pt idx="10">
                  <c:v>0.865</c:v>
                </c:pt>
                <c:pt idx="11">
                  <c:v>0.885</c:v>
                </c:pt>
                <c:pt idx="12">
                  <c:v>0.895</c:v>
                </c:pt>
                <c:pt idx="13">
                  <c:v>0.905</c:v>
                </c:pt>
                <c:pt idx="14">
                  <c:v>0.915</c:v>
                </c:pt>
                <c:pt idx="15">
                  <c:v>0.92</c:v>
                </c:pt>
                <c:pt idx="16">
                  <c:v>0.925</c:v>
                </c:pt>
                <c:pt idx="17">
                  <c:v>0.94</c:v>
                </c:pt>
                <c:pt idx="18">
                  <c:v>0.94</c:v>
                </c:pt>
                <c:pt idx="19">
                  <c:v>0.945</c:v>
                </c:pt>
                <c:pt idx="20">
                  <c:v>0.95</c:v>
                </c:pt>
                <c:pt idx="21">
                  <c:v>0.955</c:v>
                </c:pt>
                <c:pt idx="22">
                  <c:v>0.955</c:v>
                </c:pt>
                <c:pt idx="23">
                  <c:v>0.965</c:v>
                </c:pt>
                <c:pt idx="24">
                  <c:v>0.965</c:v>
                </c:pt>
              </c:numCache>
            </c:numRef>
          </c:yVal>
          <c:smooth val="1"/>
        </c:ser>
        <c:ser>
          <c:idx val="1"/>
          <c:order val="1"/>
          <c:tx>
            <c:v>Grubbs et al. </c:v>
          </c:tx>
          <c:spPr>
            <a:ln w="4762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</c:v>
                </c:pt>
                <c:pt idx="7">
                  <c:v>4.73</c:v>
                </c:pt>
                <c:pt idx="8">
                  <c:v>5.35</c:v>
                </c:pt>
                <c:pt idx="9">
                  <c:v>6.0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16.4</c:v>
                </c:pt>
                <c:pt idx="22">
                  <c:v>17.48</c:v>
                </c:pt>
                <c:pt idx="23">
                  <c:v>18.6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26.0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37.73</c:v>
                </c:pt>
                <c:pt idx="38">
                  <c:v>39.35</c:v>
                </c:pt>
                <c:pt idx="39">
                  <c:v>41.0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67.6</c:v>
                </c:pt>
                <c:pt idx="54">
                  <c:v>69.75</c:v>
                </c:pt>
                <c:pt idx="55">
                  <c:v>71.93</c:v>
                </c:pt>
                <c:pt idx="56">
                  <c:v>74.15000000000001</c:v>
                </c:pt>
                <c:pt idx="57">
                  <c:v>76.4</c:v>
                </c:pt>
                <c:pt idx="58">
                  <c:v>78.68000000000001</c:v>
                </c:pt>
                <c:pt idx="59">
                  <c:v>81.0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0.024</c:v>
                </c:pt>
                <c:pt idx="1">
                  <c:v>0.051</c:v>
                </c:pt>
                <c:pt idx="2">
                  <c:v>0.081</c:v>
                </c:pt>
                <c:pt idx="3">
                  <c:v>0.115</c:v>
                </c:pt>
                <c:pt idx="4">
                  <c:v>0.147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</c:v>
                </c:pt>
                <c:pt idx="9">
                  <c:v>0.328</c:v>
                </c:pt>
                <c:pt idx="10">
                  <c:v>0.366</c:v>
                </c:pt>
                <c:pt idx="11">
                  <c:v>0.403</c:v>
                </c:pt>
                <c:pt idx="12">
                  <c:v>0.439</c:v>
                </c:pt>
                <c:pt idx="13">
                  <c:v>0.474</c:v>
                </c:pt>
                <c:pt idx="14">
                  <c:v>0.509</c:v>
                </c:pt>
                <c:pt idx="15">
                  <c:v>0.542</c:v>
                </c:pt>
                <c:pt idx="16">
                  <c:v>0.574</c:v>
                </c:pt>
                <c:pt idx="17">
                  <c:v>0.604</c:v>
                </c:pt>
                <c:pt idx="18">
                  <c:v>0.634</c:v>
                </c:pt>
                <c:pt idx="19">
                  <c:v>0.659</c:v>
                </c:pt>
                <c:pt idx="20">
                  <c:v>0.684</c:v>
                </c:pt>
                <c:pt idx="21">
                  <c:v>0.707</c:v>
                </c:pt>
                <c:pt idx="22">
                  <c:v>0.73</c:v>
                </c:pt>
                <c:pt idx="23">
                  <c:v>0.751</c:v>
                </c:pt>
                <c:pt idx="24">
                  <c:v>0.77</c:v>
                </c:pt>
                <c:pt idx="25">
                  <c:v>0.788</c:v>
                </c:pt>
                <c:pt idx="26">
                  <c:v>0.804</c:v>
                </c:pt>
                <c:pt idx="27">
                  <c:v>0.82</c:v>
                </c:pt>
                <c:pt idx="28">
                  <c:v>0.835</c:v>
                </c:pt>
                <c:pt idx="29">
                  <c:v>0.848</c:v>
                </c:pt>
                <c:pt idx="30">
                  <c:v>0.861</c:v>
                </c:pt>
                <c:pt idx="31">
                  <c:v>0.872</c:v>
                </c:pt>
                <c:pt idx="32">
                  <c:v>0.883</c:v>
                </c:pt>
                <c:pt idx="33">
                  <c:v>0.894</c:v>
                </c:pt>
                <c:pt idx="34">
                  <c:v>0.904</c:v>
                </c:pt>
                <c:pt idx="35">
                  <c:v>0.912</c:v>
                </c:pt>
                <c:pt idx="36">
                  <c:v>0.921</c:v>
                </c:pt>
                <c:pt idx="37">
                  <c:v>0.929</c:v>
                </c:pt>
                <c:pt idx="38">
                  <c:v>0.935</c:v>
                </c:pt>
                <c:pt idx="39">
                  <c:v>0.941</c:v>
                </c:pt>
                <c:pt idx="40">
                  <c:v>0.946</c:v>
                </c:pt>
                <c:pt idx="41">
                  <c:v>0.951</c:v>
                </c:pt>
                <c:pt idx="42">
                  <c:v>0.955</c:v>
                </c:pt>
                <c:pt idx="43">
                  <c:v>0.958</c:v>
                </c:pt>
                <c:pt idx="44">
                  <c:v>0.961</c:v>
                </c:pt>
                <c:pt idx="45">
                  <c:v>0.966</c:v>
                </c:pt>
                <c:pt idx="46">
                  <c:v>0.97</c:v>
                </c:pt>
                <c:pt idx="47">
                  <c:v>0.971</c:v>
                </c:pt>
                <c:pt idx="48">
                  <c:v>0.975</c:v>
                </c:pt>
                <c:pt idx="49">
                  <c:v>0.977</c:v>
                </c:pt>
                <c:pt idx="50">
                  <c:v>0.98</c:v>
                </c:pt>
                <c:pt idx="51">
                  <c:v>0.98</c:v>
                </c:pt>
                <c:pt idx="52">
                  <c:v>0.982</c:v>
                </c:pt>
                <c:pt idx="53">
                  <c:v>0.983</c:v>
                </c:pt>
                <c:pt idx="54">
                  <c:v>0.986</c:v>
                </c:pt>
                <c:pt idx="55">
                  <c:v>0.987</c:v>
                </c:pt>
                <c:pt idx="56">
                  <c:v>0.988</c:v>
                </c:pt>
                <c:pt idx="57">
                  <c:v>0.99</c:v>
                </c:pt>
                <c:pt idx="58">
                  <c:v>0.99</c:v>
                </c:pt>
                <c:pt idx="59">
                  <c:v>0.992</c:v>
                </c:pt>
              </c:numCache>
            </c:numRef>
          </c:yVal>
          <c:smooth val="0"/>
        </c:ser>
        <c:ser>
          <c:idx val="2"/>
          <c:order val="2"/>
          <c:tx>
            <c:v>KB299</c:v>
          </c:tx>
          <c:spPr>
            <a:ln w="47625">
              <a:noFill/>
            </a:ln>
          </c:spPr>
          <c:marker>
            <c:symbol val="diamond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Comparison!$A$3:$A$16</c:f>
              <c:numCache>
                <c:formatCode>0.00</c:formatCode>
                <c:ptCount val="14"/>
                <c:pt idx="0" formatCode="General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 formatCode="0">
                  <c:v>60.0</c:v>
                </c:pt>
                <c:pt idx="13" formatCode="General">
                  <c:v>120.0</c:v>
                </c:pt>
              </c:numCache>
            </c:numRef>
          </c:xVal>
          <c:yVal>
            <c:numRef>
              <c:f>Comparison!$C$3:$C$16</c:f>
              <c:numCache>
                <c:formatCode>0%</c:formatCode>
                <c:ptCount val="1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0.02</c:v>
                </c:pt>
                <c:pt idx="4">
                  <c:v>0.02</c:v>
                </c:pt>
                <c:pt idx="5">
                  <c:v>0.025</c:v>
                </c:pt>
                <c:pt idx="6">
                  <c:v>0.035</c:v>
                </c:pt>
                <c:pt idx="7">
                  <c:v>0.055</c:v>
                </c:pt>
                <c:pt idx="8">
                  <c:v>0.055</c:v>
                </c:pt>
                <c:pt idx="9">
                  <c:v>0.07</c:v>
                </c:pt>
                <c:pt idx="10">
                  <c:v>0.085</c:v>
                </c:pt>
                <c:pt idx="11">
                  <c:v>0.095</c:v>
                </c:pt>
                <c:pt idx="12">
                  <c:v>0.11</c:v>
                </c:pt>
                <c:pt idx="13">
                  <c:v>0.21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989968"/>
        <c:axId val="933993728"/>
      </c:scatterChart>
      <c:valAx>
        <c:axId val="933989968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993728"/>
        <c:crosses val="autoZero"/>
        <c:crossBetween val="midCat"/>
      </c:valAx>
      <c:valAx>
        <c:axId val="93399372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989968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- 0.1 mol% comparison (log plot)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04514355675053"/>
          <c:y val="0.167767667930398"/>
          <c:w val="0.852383210101786"/>
          <c:h val="0.68907572664528"/>
        </c:manualLayout>
      </c:layout>
      <c:scatterChart>
        <c:scatterStyle val="lineMarker"/>
        <c:varyColors val="0"/>
        <c:ser>
          <c:idx val="0"/>
          <c:order val="0"/>
          <c:tx>
            <c:v>KB503 (PA)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3.0</c:v>
                </c:pt>
                <c:pt idx="1">
                  <c:v>8.0</c:v>
                </c:pt>
                <c:pt idx="2">
                  <c:v>13.0</c:v>
                </c:pt>
                <c:pt idx="3">
                  <c:v>18.0</c:v>
                </c:pt>
                <c:pt idx="4">
                  <c:v>23.0</c:v>
                </c:pt>
                <c:pt idx="5">
                  <c:v>28.0</c:v>
                </c:pt>
                <c:pt idx="6">
                  <c:v>33.0</c:v>
                </c:pt>
                <c:pt idx="7">
                  <c:v>38.0</c:v>
                </c:pt>
                <c:pt idx="8">
                  <c:v>43.0</c:v>
                </c:pt>
                <c:pt idx="9">
                  <c:v>48.0</c:v>
                </c:pt>
                <c:pt idx="10">
                  <c:v>53.0</c:v>
                </c:pt>
                <c:pt idx="11">
                  <c:v>58.0</c:v>
                </c:pt>
                <c:pt idx="12">
                  <c:v>63.0</c:v>
                </c:pt>
                <c:pt idx="13">
                  <c:v>68.0</c:v>
                </c:pt>
                <c:pt idx="14">
                  <c:v>73.0</c:v>
                </c:pt>
                <c:pt idx="15">
                  <c:v>78.0</c:v>
                </c:pt>
                <c:pt idx="16">
                  <c:v>83.0</c:v>
                </c:pt>
                <c:pt idx="17">
                  <c:v>88.0</c:v>
                </c:pt>
                <c:pt idx="18">
                  <c:v>93.0</c:v>
                </c:pt>
                <c:pt idx="19">
                  <c:v>98.0</c:v>
                </c:pt>
                <c:pt idx="20">
                  <c:v>103.0</c:v>
                </c:pt>
                <c:pt idx="21">
                  <c:v>108.0</c:v>
                </c:pt>
                <c:pt idx="22">
                  <c:v>113.0</c:v>
                </c:pt>
                <c:pt idx="23">
                  <c:v>118.0</c:v>
                </c:pt>
                <c:pt idx="24">
                  <c:v>123.0</c:v>
                </c:pt>
                <c:pt idx="25">
                  <c:v>128.0</c:v>
                </c:pt>
                <c:pt idx="26">
                  <c:v>133.0</c:v>
                </c:pt>
                <c:pt idx="27">
                  <c:v>138.0</c:v>
                </c:pt>
                <c:pt idx="28">
                  <c:v>143.0</c:v>
                </c:pt>
                <c:pt idx="29">
                  <c:v>148.0</c:v>
                </c:pt>
                <c:pt idx="30">
                  <c:v>153.0</c:v>
                </c:pt>
                <c:pt idx="31">
                  <c:v>158.0</c:v>
                </c:pt>
                <c:pt idx="32">
                  <c:v>163.0</c:v>
                </c:pt>
                <c:pt idx="33">
                  <c:v>168.0</c:v>
                </c:pt>
                <c:pt idx="34">
                  <c:v>173.0</c:v>
                </c:pt>
                <c:pt idx="35">
                  <c:v>178.0</c:v>
                </c:pt>
                <c:pt idx="36">
                  <c:v>183.0</c:v>
                </c:pt>
                <c:pt idx="37">
                  <c:v>188.0</c:v>
                </c:pt>
                <c:pt idx="38">
                  <c:v>193.0</c:v>
                </c:pt>
                <c:pt idx="39">
                  <c:v>198.0</c:v>
                </c:pt>
                <c:pt idx="40">
                  <c:v>203.0</c:v>
                </c:pt>
                <c:pt idx="41">
                  <c:v>208.0</c:v>
                </c:pt>
                <c:pt idx="42">
                  <c:v>213.0</c:v>
                </c:pt>
                <c:pt idx="43">
                  <c:v>218.0</c:v>
                </c:pt>
                <c:pt idx="44">
                  <c:v>223.0</c:v>
                </c:pt>
                <c:pt idx="45">
                  <c:v>228.0</c:v>
                </c:pt>
                <c:pt idx="46">
                  <c:v>233.0</c:v>
                </c:pt>
                <c:pt idx="47">
                  <c:v>238.0</c:v>
                </c:pt>
                <c:pt idx="48">
                  <c:v>243.0</c:v>
                </c:pt>
                <c:pt idx="49">
                  <c:v>248.0</c:v>
                </c:pt>
                <c:pt idx="50">
                  <c:v>253.0</c:v>
                </c:pt>
                <c:pt idx="51">
                  <c:v>258.0</c:v>
                </c:pt>
                <c:pt idx="52">
                  <c:v>263.0</c:v>
                </c:pt>
                <c:pt idx="53">
                  <c:v>268.0</c:v>
                </c:pt>
                <c:pt idx="54">
                  <c:v>273.0</c:v>
                </c:pt>
                <c:pt idx="55">
                  <c:v>278.0</c:v>
                </c:pt>
                <c:pt idx="56">
                  <c:v>283.0</c:v>
                </c:pt>
                <c:pt idx="57">
                  <c:v>288.0</c:v>
                </c:pt>
                <c:pt idx="58">
                  <c:v>293.0</c:v>
                </c:pt>
                <c:pt idx="59">
                  <c:v>298.0</c:v>
                </c:pt>
              </c:numCache>
            </c:numRef>
          </c:xVal>
          <c:yVal>
            <c:numRef>
              <c:f>'KB503'!$E:$E</c:f>
              <c:numCache>
                <c:formatCode>0.00</c:formatCode>
                <c:ptCount val="1048576"/>
                <c:pt idx="0">
                  <c:v>0.0</c:v>
                </c:pt>
                <c:pt idx="1">
                  <c:v>-2.312635428847547</c:v>
                </c:pt>
                <c:pt idx="2">
                  <c:v>-2.343407087514301</c:v>
                </c:pt>
                <c:pt idx="3">
                  <c:v>-2.652142569163914</c:v>
                </c:pt>
                <c:pt idx="4">
                  <c:v>-3.557851191707532</c:v>
                </c:pt>
                <c:pt idx="5">
                  <c:v>-4.465408243612933</c:v>
                </c:pt>
                <c:pt idx="6">
                  <c:v>-5.403677882205862</c:v>
                </c:pt>
                <c:pt idx="7">
                  <c:v>-6.348139491046717</c:v>
                </c:pt>
                <c:pt idx="8">
                  <c:v>-8.294049640102048</c:v>
                </c:pt>
              </c:numCache>
            </c:numRef>
          </c:yVal>
          <c:smooth val="0"/>
        </c:ser>
        <c:ser>
          <c:idx val="1"/>
          <c:order val="1"/>
          <c:tx>
            <c:v>KB524 (AA)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'KB524'!$A$2:$A$62</c:f>
              <c:numCache>
                <c:formatCode>0.00</c:formatCode>
                <c:ptCount val="61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26.0</c:v>
                </c:pt>
                <c:pt idx="6">
                  <c:v>31.0</c:v>
                </c:pt>
                <c:pt idx="7">
                  <c:v>36.0</c:v>
                </c:pt>
                <c:pt idx="8">
                  <c:v>41.0</c:v>
                </c:pt>
                <c:pt idx="9">
                  <c:v>46.0</c:v>
                </c:pt>
                <c:pt idx="10">
                  <c:v>51.0</c:v>
                </c:pt>
                <c:pt idx="11">
                  <c:v>56.0</c:v>
                </c:pt>
                <c:pt idx="12">
                  <c:v>61.0</c:v>
                </c:pt>
                <c:pt idx="13">
                  <c:v>66.0</c:v>
                </c:pt>
                <c:pt idx="14">
                  <c:v>71.0</c:v>
                </c:pt>
                <c:pt idx="15">
                  <c:v>76.0</c:v>
                </c:pt>
                <c:pt idx="16">
                  <c:v>81.0</c:v>
                </c:pt>
                <c:pt idx="17">
                  <c:v>86.0</c:v>
                </c:pt>
                <c:pt idx="18">
                  <c:v>91.0</c:v>
                </c:pt>
                <c:pt idx="19">
                  <c:v>96.0</c:v>
                </c:pt>
                <c:pt idx="20">
                  <c:v>101.0</c:v>
                </c:pt>
                <c:pt idx="21">
                  <c:v>106.0</c:v>
                </c:pt>
                <c:pt idx="22">
                  <c:v>111.0</c:v>
                </c:pt>
                <c:pt idx="23">
                  <c:v>116.0</c:v>
                </c:pt>
                <c:pt idx="24">
                  <c:v>121.0</c:v>
                </c:pt>
                <c:pt idx="25">
                  <c:v>126.0</c:v>
                </c:pt>
                <c:pt idx="26">
                  <c:v>131.0</c:v>
                </c:pt>
                <c:pt idx="27">
                  <c:v>136.0</c:v>
                </c:pt>
                <c:pt idx="28">
                  <c:v>141.0</c:v>
                </c:pt>
                <c:pt idx="29">
                  <c:v>146.0</c:v>
                </c:pt>
                <c:pt idx="30">
                  <c:v>151.0</c:v>
                </c:pt>
                <c:pt idx="31">
                  <c:v>156.0</c:v>
                </c:pt>
                <c:pt idx="32">
                  <c:v>161.0</c:v>
                </c:pt>
                <c:pt idx="33">
                  <c:v>166.0</c:v>
                </c:pt>
                <c:pt idx="34">
                  <c:v>171.0</c:v>
                </c:pt>
                <c:pt idx="35">
                  <c:v>176.0</c:v>
                </c:pt>
                <c:pt idx="36">
                  <c:v>181.0</c:v>
                </c:pt>
                <c:pt idx="37">
                  <c:v>186.0</c:v>
                </c:pt>
                <c:pt idx="38">
                  <c:v>191.0</c:v>
                </c:pt>
                <c:pt idx="39">
                  <c:v>196.0</c:v>
                </c:pt>
              </c:numCache>
            </c:numRef>
          </c:xVal>
          <c:yVal>
            <c:numRef>
              <c:f>'KB524'!$E$2:$E$62</c:f>
              <c:numCache>
                <c:formatCode>0.00</c:formatCode>
                <c:ptCount val="61"/>
                <c:pt idx="0">
                  <c:v>-2.312635428847547</c:v>
                </c:pt>
                <c:pt idx="1">
                  <c:v>-2.413516653701327</c:v>
                </c:pt>
                <c:pt idx="2">
                  <c:v>-2.525728644308255</c:v>
                </c:pt>
                <c:pt idx="3">
                  <c:v>-2.631089159966082</c:v>
                </c:pt>
                <c:pt idx="4">
                  <c:v>-2.73722157840249</c:v>
                </c:pt>
                <c:pt idx="5">
                  <c:v>-2.834464125957869</c:v>
                </c:pt>
                <c:pt idx="6">
                  <c:v>-2.932757474392603</c:v>
                </c:pt>
                <c:pt idx="7">
                  <c:v>-3.026191481038699</c:v>
                </c:pt>
                <c:pt idx="8">
                  <c:v>-3.117899907528198</c:v>
                </c:pt>
                <c:pt idx="9">
                  <c:v>-3.206453304869644</c:v>
                </c:pt>
                <c:pt idx="10">
                  <c:v>-3.283414346005771</c:v>
                </c:pt>
                <c:pt idx="11">
                  <c:v>-3.366795954944823</c:v>
                </c:pt>
                <c:pt idx="12">
                  <c:v>-3.442019376182411</c:v>
                </c:pt>
                <c:pt idx="13">
                  <c:v>-3.506557897319981</c:v>
                </c:pt>
                <c:pt idx="14">
                  <c:v>-3.575550768806933</c:v>
                </c:pt>
                <c:pt idx="15">
                  <c:v>-3.63061054598996</c:v>
                </c:pt>
                <c:pt idx="16">
                  <c:v>-3.688879454113936</c:v>
                </c:pt>
                <c:pt idx="17">
                  <c:v>-3.750754857832023</c:v>
                </c:pt>
                <c:pt idx="18">
                  <c:v>-3.805413270369887</c:v>
                </c:pt>
                <c:pt idx="19">
                  <c:v>-3.863232841258714</c:v>
                </c:pt>
                <c:pt idx="20">
                  <c:v>-3.912023005428146</c:v>
                </c:pt>
                <c:pt idx="21">
                  <c:v>-3.950244218248343</c:v>
                </c:pt>
                <c:pt idx="22">
                  <c:v>-4.003590198953636</c:v>
                </c:pt>
                <c:pt idx="23">
                  <c:v>-4.031369763060712</c:v>
                </c:pt>
                <c:pt idx="24">
                  <c:v>-4.074541934925921</c:v>
                </c:pt>
                <c:pt idx="25">
                  <c:v>-4.104394898075602</c:v>
                </c:pt>
                <c:pt idx="26">
                  <c:v>-4.150914913710495</c:v>
                </c:pt>
                <c:pt idx="27">
                  <c:v>-4.166915255056936</c:v>
                </c:pt>
                <c:pt idx="28">
                  <c:v>-4.216512196196309</c:v>
                </c:pt>
                <c:pt idx="29">
                  <c:v>-4.233606629555608</c:v>
                </c:pt>
                <c:pt idx="30">
                  <c:v>-4.250998372267477</c:v>
                </c:pt>
                <c:pt idx="31">
                  <c:v>-4.286716454869557</c:v>
                </c:pt>
                <c:pt idx="32">
                  <c:v>-4.305065593537753</c:v>
                </c:pt>
                <c:pt idx="33">
                  <c:v>-4.323757726549906</c:v>
                </c:pt>
                <c:pt idx="34">
                  <c:v>-4.362224007377702</c:v>
                </c:pt>
                <c:pt idx="35">
                  <c:v>-4.362224007377702</c:v>
                </c:pt>
                <c:pt idx="36">
                  <c:v>-4.382026634673881</c:v>
                </c:pt>
                <c:pt idx="37">
                  <c:v>-4.4022293419914</c:v>
                </c:pt>
                <c:pt idx="38">
                  <c:v>-4.422848629194136</c:v>
                </c:pt>
                <c:pt idx="39">
                  <c:v>-4.443902038391968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513424"/>
        <c:axId val="932587808"/>
      </c:scatterChart>
      <c:valAx>
        <c:axId val="932513424"/>
        <c:scaling>
          <c:orientation val="minMax"/>
          <c:max val="20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2587808"/>
        <c:crossesAt val="-9.0"/>
        <c:crossBetween val="midCat"/>
      </c:valAx>
      <c:valAx>
        <c:axId val="932587808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932513424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Malonate Series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MA</c:v>
          </c:tx>
          <c:spPr>
            <a:ln w="47625">
              <a:noFill/>
            </a:ln>
          </c:spPr>
          <c:marker>
            <c:symbol val="plus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'KB304'!$A$2:$A$26</c:f>
              <c:numCache>
                <c:formatCode>0.00</c:formatCode>
                <c:ptCount val="25"/>
                <c:pt idx="0" formatCode="General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'KB304'!$C$2:$C$26</c:f>
              <c:numCache>
                <c:formatCode>0%</c:formatCode>
                <c:ptCount val="25"/>
                <c:pt idx="0">
                  <c:v>0.0</c:v>
                </c:pt>
                <c:pt idx="1">
                  <c:v>0.17</c:v>
                </c:pt>
                <c:pt idx="2">
                  <c:v>0.42</c:v>
                </c:pt>
                <c:pt idx="3">
                  <c:v>0.575</c:v>
                </c:pt>
                <c:pt idx="4">
                  <c:v>0.665</c:v>
                </c:pt>
                <c:pt idx="5">
                  <c:v>0.73</c:v>
                </c:pt>
                <c:pt idx="6">
                  <c:v>0.77</c:v>
                </c:pt>
                <c:pt idx="7">
                  <c:v>0.805</c:v>
                </c:pt>
                <c:pt idx="8">
                  <c:v>0.83</c:v>
                </c:pt>
                <c:pt idx="9">
                  <c:v>0.85</c:v>
                </c:pt>
                <c:pt idx="10">
                  <c:v>0.865</c:v>
                </c:pt>
                <c:pt idx="11">
                  <c:v>0.885</c:v>
                </c:pt>
                <c:pt idx="12">
                  <c:v>0.895</c:v>
                </c:pt>
                <c:pt idx="13">
                  <c:v>0.905</c:v>
                </c:pt>
                <c:pt idx="14">
                  <c:v>0.915</c:v>
                </c:pt>
                <c:pt idx="15">
                  <c:v>0.92</c:v>
                </c:pt>
                <c:pt idx="16">
                  <c:v>0.925</c:v>
                </c:pt>
                <c:pt idx="17">
                  <c:v>0.94</c:v>
                </c:pt>
                <c:pt idx="18">
                  <c:v>0.94</c:v>
                </c:pt>
                <c:pt idx="19">
                  <c:v>0.945</c:v>
                </c:pt>
                <c:pt idx="20">
                  <c:v>0.95</c:v>
                </c:pt>
                <c:pt idx="21">
                  <c:v>0.955</c:v>
                </c:pt>
                <c:pt idx="22">
                  <c:v>0.955</c:v>
                </c:pt>
                <c:pt idx="23">
                  <c:v>0.965</c:v>
                </c:pt>
                <c:pt idx="24">
                  <c:v>0.965</c:v>
                </c:pt>
              </c:numCache>
            </c:numRef>
          </c:yVal>
          <c:smooth val="0"/>
        </c:ser>
        <c:ser>
          <c:idx val="2"/>
          <c:order val="1"/>
          <c:tx>
            <c:v>PA (1 mol %)</c:v>
          </c:tx>
          <c:spPr>
            <a:ln w="4762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'KB307'!$C$2:$C$61</c:f>
              <c:numCache>
                <c:formatCode>0%</c:formatCode>
                <c:ptCount val="60"/>
                <c:pt idx="0">
                  <c:v>0.0125</c:v>
                </c:pt>
                <c:pt idx="1">
                  <c:v>0.0375</c:v>
                </c:pt>
                <c:pt idx="2">
                  <c:v>0.25</c:v>
                </c:pt>
                <c:pt idx="3">
                  <c:v>0.53</c:v>
                </c:pt>
                <c:pt idx="4">
                  <c:v>0.705</c:v>
                </c:pt>
                <c:pt idx="5">
                  <c:v>0.805</c:v>
                </c:pt>
                <c:pt idx="6">
                  <c:v>0.865</c:v>
                </c:pt>
                <c:pt idx="7">
                  <c:v>0.9075</c:v>
                </c:pt>
                <c:pt idx="8">
                  <c:v>0.935</c:v>
                </c:pt>
                <c:pt idx="9">
                  <c:v>0.9475</c:v>
                </c:pt>
                <c:pt idx="10">
                  <c:v>0.9675</c:v>
                </c:pt>
                <c:pt idx="11">
                  <c:v>0.975</c:v>
                </c:pt>
                <c:pt idx="12">
                  <c:v>0.98</c:v>
                </c:pt>
                <c:pt idx="13">
                  <c:v>0.985</c:v>
                </c:pt>
                <c:pt idx="14">
                  <c:v>0.99</c:v>
                </c:pt>
                <c:pt idx="15">
                  <c:v>0.9925</c:v>
                </c:pt>
                <c:pt idx="16">
                  <c:v>0.995</c:v>
                </c:pt>
                <c:pt idx="17">
                  <c:v>0.9975</c:v>
                </c:pt>
                <c:pt idx="18">
                  <c:v>0.9975</c:v>
                </c:pt>
                <c:pt idx="19">
                  <c:v>0.9975</c:v>
                </c:pt>
                <c:pt idx="20">
                  <c:v>0.9975</c:v>
                </c:pt>
                <c:pt idx="21">
                  <c:v>0.9975</c:v>
                </c:pt>
                <c:pt idx="22">
                  <c:v>0.9975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</c:numCache>
            </c:numRef>
          </c:yVal>
          <c:smooth val="0"/>
        </c:ser>
        <c:ser>
          <c:idx val="5"/>
          <c:order val="2"/>
          <c:tx>
            <c:v>PA (0.1 mol %)</c:v>
          </c:tx>
          <c:spPr>
            <a:ln w="47625">
              <a:noFill/>
            </a:ln>
          </c:spPr>
          <c:marker>
            <c:symbol val="triang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3.0</c:v>
                </c:pt>
                <c:pt idx="1">
                  <c:v>8.0</c:v>
                </c:pt>
                <c:pt idx="2">
                  <c:v>13.0</c:v>
                </c:pt>
                <c:pt idx="3">
                  <c:v>18.0</c:v>
                </c:pt>
                <c:pt idx="4">
                  <c:v>23.0</c:v>
                </c:pt>
                <c:pt idx="5">
                  <c:v>28.0</c:v>
                </c:pt>
                <c:pt idx="6">
                  <c:v>33.0</c:v>
                </c:pt>
                <c:pt idx="7">
                  <c:v>38.0</c:v>
                </c:pt>
                <c:pt idx="8">
                  <c:v>43.0</c:v>
                </c:pt>
                <c:pt idx="9">
                  <c:v>48.0</c:v>
                </c:pt>
                <c:pt idx="10">
                  <c:v>53.0</c:v>
                </c:pt>
                <c:pt idx="11">
                  <c:v>58.0</c:v>
                </c:pt>
                <c:pt idx="12">
                  <c:v>63.0</c:v>
                </c:pt>
                <c:pt idx="13">
                  <c:v>68.0</c:v>
                </c:pt>
                <c:pt idx="14">
                  <c:v>73.0</c:v>
                </c:pt>
                <c:pt idx="15">
                  <c:v>78.0</c:v>
                </c:pt>
                <c:pt idx="16">
                  <c:v>83.0</c:v>
                </c:pt>
                <c:pt idx="17">
                  <c:v>88.0</c:v>
                </c:pt>
                <c:pt idx="18">
                  <c:v>93.0</c:v>
                </c:pt>
                <c:pt idx="19">
                  <c:v>98.0</c:v>
                </c:pt>
                <c:pt idx="20">
                  <c:v>103.0</c:v>
                </c:pt>
                <c:pt idx="21">
                  <c:v>108.0</c:v>
                </c:pt>
                <c:pt idx="22">
                  <c:v>113.0</c:v>
                </c:pt>
                <c:pt idx="23">
                  <c:v>118.0</c:v>
                </c:pt>
                <c:pt idx="24">
                  <c:v>123.0</c:v>
                </c:pt>
                <c:pt idx="25">
                  <c:v>128.0</c:v>
                </c:pt>
                <c:pt idx="26">
                  <c:v>133.0</c:v>
                </c:pt>
                <c:pt idx="27">
                  <c:v>138.0</c:v>
                </c:pt>
                <c:pt idx="28">
                  <c:v>143.0</c:v>
                </c:pt>
                <c:pt idx="29">
                  <c:v>148.0</c:v>
                </c:pt>
                <c:pt idx="30">
                  <c:v>153.0</c:v>
                </c:pt>
                <c:pt idx="31">
                  <c:v>158.0</c:v>
                </c:pt>
                <c:pt idx="32">
                  <c:v>163.0</c:v>
                </c:pt>
                <c:pt idx="33">
                  <c:v>168.0</c:v>
                </c:pt>
                <c:pt idx="34">
                  <c:v>173.0</c:v>
                </c:pt>
                <c:pt idx="35">
                  <c:v>178.0</c:v>
                </c:pt>
                <c:pt idx="36">
                  <c:v>183.0</c:v>
                </c:pt>
                <c:pt idx="37">
                  <c:v>188.0</c:v>
                </c:pt>
                <c:pt idx="38">
                  <c:v>193.0</c:v>
                </c:pt>
                <c:pt idx="39">
                  <c:v>198.0</c:v>
                </c:pt>
                <c:pt idx="40">
                  <c:v>203.0</c:v>
                </c:pt>
                <c:pt idx="41">
                  <c:v>208.0</c:v>
                </c:pt>
                <c:pt idx="42">
                  <c:v>213.0</c:v>
                </c:pt>
                <c:pt idx="43">
                  <c:v>218.0</c:v>
                </c:pt>
                <c:pt idx="44">
                  <c:v>223.0</c:v>
                </c:pt>
                <c:pt idx="45">
                  <c:v>228.0</c:v>
                </c:pt>
                <c:pt idx="46">
                  <c:v>233.0</c:v>
                </c:pt>
                <c:pt idx="47">
                  <c:v>238.0</c:v>
                </c:pt>
                <c:pt idx="48">
                  <c:v>243.0</c:v>
                </c:pt>
                <c:pt idx="49">
                  <c:v>248.0</c:v>
                </c:pt>
                <c:pt idx="50">
                  <c:v>253.0</c:v>
                </c:pt>
                <c:pt idx="51">
                  <c:v>258.0</c:v>
                </c:pt>
                <c:pt idx="52">
                  <c:v>263.0</c:v>
                </c:pt>
                <c:pt idx="53">
                  <c:v>268.0</c:v>
                </c:pt>
                <c:pt idx="54">
                  <c:v>273.0</c:v>
                </c:pt>
                <c:pt idx="55">
                  <c:v>278.0</c:v>
                </c:pt>
                <c:pt idx="56">
                  <c:v>283.0</c:v>
                </c:pt>
                <c:pt idx="57">
                  <c:v>288.0</c:v>
                </c:pt>
                <c:pt idx="58">
                  <c:v>293.0</c:v>
                </c:pt>
                <c:pt idx="59">
                  <c:v>298.0</c:v>
                </c:pt>
              </c:numCache>
            </c:numRef>
          </c:xVal>
          <c:yVal>
            <c:numRef>
              <c:f>'KB503'!$C$2:$C$61</c:f>
              <c:numCache>
                <c:formatCode>0%</c:formatCode>
                <c:ptCount val="60"/>
                <c:pt idx="0">
                  <c:v>0.01</c:v>
                </c:pt>
                <c:pt idx="1">
                  <c:v>0.04</c:v>
                </c:pt>
                <c:pt idx="2">
                  <c:v>0.295</c:v>
                </c:pt>
                <c:pt idx="3">
                  <c:v>0.715</c:v>
                </c:pt>
                <c:pt idx="4">
                  <c:v>0.885</c:v>
                </c:pt>
                <c:pt idx="5">
                  <c:v>0.955</c:v>
                </c:pt>
                <c:pt idx="6">
                  <c:v>0.9825</c:v>
                </c:pt>
                <c:pt idx="7">
                  <c:v>0.9975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</c:numCache>
            </c:numRef>
          </c:yVal>
          <c:smooth val="0"/>
        </c:ser>
        <c:ser>
          <c:idx val="3"/>
          <c:order val="3"/>
          <c:tx>
            <c:v>PM</c:v>
          </c:tx>
          <c:spPr>
            <a:ln w="47625">
              <a:noFill/>
            </a:ln>
          </c:spPr>
          <c:marker>
            <c:symbol val="circ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'KB312'!$A$2:$A$22</c:f>
              <c:numCache>
                <c:formatCode>0.00</c:formatCode>
                <c:ptCount val="21"/>
                <c:pt idx="0">
                  <c:v>1.5</c:v>
                </c:pt>
                <c:pt idx="1">
                  <c:v>6.5</c:v>
                </c:pt>
                <c:pt idx="2">
                  <c:v>13.5</c:v>
                </c:pt>
                <c:pt idx="3">
                  <c:v>19.5</c:v>
                </c:pt>
                <c:pt idx="4">
                  <c:v>25.5</c:v>
                </c:pt>
                <c:pt idx="5">
                  <c:v>31.6</c:v>
                </c:pt>
                <c:pt idx="6">
                  <c:v>37.7</c:v>
                </c:pt>
                <c:pt idx="7">
                  <c:v>43.8</c:v>
                </c:pt>
                <c:pt idx="8">
                  <c:v>49.9</c:v>
                </c:pt>
                <c:pt idx="9">
                  <c:v>56.0</c:v>
                </c:pt>
                <c:pt idx="10">
                  <c:v>62.1</c:v>
                </c:pt>
                <c:pt idx="11">
                  <c:v>68.2</c:v>
                </c:pt>
                <c:pt idx="12">
                  <c:v>74.3</c:v>
                </c:pt>
                <c:pt idx="13">
                  <c:v>80.4</c:v>
                </c:pt>
                <c:pt idx="14">
                  <c:v>86.5</c:v>
                </c:pt>
                <c:pt idx="15">
                  <c:v>92.6</c:v>
                </c:pt>
                <c:pt idx="16">
                  <c:v>98.7</c:v>
                </c:pt>
                <c:pt idx="17">
                  <c:v>104.8</c:v>
                </c:pt>
                <c:pt idx="18">
                  <c:v>110.9</c:v>
                </c:pt>
                <c:pt idx="19">
                  <c:v>117.0</c:v>
                </c:pt>
                <c:pt idx="20">
                  <c:v>123.1</c:v>
                </c:pt>
              </c:numCache>
            </c:numRef>
          </c:xVal>
          <c:yVal>
            <c:numRef>
              <c:f>'KB312'!$C$2:$C$22</c:f>
              <c:numCache>
                <c:formatCode>0%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yVal>
          <c:smooth val="0"/>
        </c:ser>
        <c:ser>
          <c:idx val="4"/>
          <c:order val="4"/>
          <c:tx>
            <c:v>Relay (1 mol %)</c:v>
          </c:tx>
          <c:spPr>
            <a:ln w="47625">
              <a:noFill/>
            </a:ln>
          </c:spPr>
          <c:marker>
            <c:symbol val="star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'KB476'!$A$2:$A$61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'KB476'!$C$2:$C$61</c:f>
              <c:numCache>
                <c:formatCode>0%</c:formatCode>
                <c:ptCount val="60"/>
                <c:pt idx="0">
                  <c:v>0.0</c:v>
                </c:pt>
                <c:pt idx="1">
                  <c:v>0.005</c:v>
                </c:pt>
                <c:pt idx="2">
                  <c:v>0.005</c:v>
                </c:pt>
                <c:pt idx="3">
                  <c:v>0.01</c:v>
                </c:pt>
                <c:pt idx="4">
                  <c:v>0.01</c:v>
                </c:pt>
                <c:pt idx="5">
                  <c:v>0.015</c:v>
                </c:pt>
                <c:pt idx="6">
                  <c:v>0.015</c:v>
                </c:pt>
                <c:pt idx="7">
                  <c:v>0.015</c:v>
                </c:pt>
                <c:pt idx="8">
                  <c:v>0.02</c:v>
                </c:pt>
                <c:pt idx="9">
                  <c:v>0.02</c:v>
                </c:pt>
                <c:pt idx="10">
                  <c:v>0.025</c:v>
                </c:pt>
                <c:pt idx="11">
                  <c:v>0.025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0.035</c:v>
                </c:pt>
                <c:pt idx="18">
                  <c:v>0.035</c:v>
                </c:pt>
                <c:pt idx="19">
                  <c:v>0.035</c:v>
                </c:pt>
                <c:pt idx="20">
                  <c:v>0.035</c:v>
                </c:pt>
                <c:pt idx="21">
                  <c:v>0.035</c:v>
                </c:pt>
                <c:pt idx="22">
                  <c:v>0.035</c:v>
                </c:pt>
                <c:pt idx="23">
                  <c:v>0.035</c:v>
                </c:pt>
                <c:pt idx="24">
                  <c:v>0.035</c:v>
                </c:pt>
                <c:pt idx="25">
                  <c:v>0.035</c:v>
                </c:pt>
                <c:pt idx="26">
                  <c:v>0.035</c:v>
                </c:pt>
                <c:pt idx="27">
                  <c:v>0.035</c:v>
                </c:pt>
                <c:pt idx="28">
                  <c:v>0.035</c:v>
                </c:pt>
                <c:pt idx="29">
                  <c:v>0.035</c:v>
                </c:pt>
                <c:pt idx="30">
                  <c:v>0.035</c:v>
                </c:pt>
                <c:pt idx="31">
                  <c:v>0.035</c:v>
                </c:pt>
                <c:pt idx="32">
                  <c:v>0.035</c:v>
                </c:pt>
                <c:pt idx="33">
                  <c:v>0.035</c:v>
                </c:pt>
                <c:pt idx="34">
                  <c:v>0.035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  <c:pt idx="52">
                  <c:v>0.04</c:v>
                </c:pt>
                <c:pt idx="53">
                  <c:v>0.04</c:v>
                </c:pt>
                <c:pt idx="54">
                  <c:v>0.04</c:v>
                </c:pt>
                <c:pt idx="55">
                  <c:v>0.04</c:v>
                </c:pt>
                <c:pt idx="56">
                  <c:v>0.04</c:v>
                </c:pt>
                <c:pt idx="57">
                  <c:v>0.04</c:v>
                </c:pt>
                <c:pt idx="58">
                  <c:v>0.04</c:v>
                </c:pt>
                <c:pt idx="59">
                  <c:v>0.04</c:v>
                </c:pt>
              </c:numCache>
            </c:numRef>
          </c:yVal>
          <c:smooth val="0"/>
        </c:ser>
        <c:ser>
          <c:idx val="0"/>
          <c:order val="5"/>
          <c:tx>
            <c:v>Relay (10 mol %)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'KB481'!$A$2:$A$38</c:f>
              <c:numCache>
                <c:formatCode>0.00</c:formatCode>
                <c:ptCount val="37"/>
                <c:pt idx="0">
                  <c:v>1.5</c:v>
                </c:pt>
                <c:pt idx="1">
                  <c:v>6.5</c:v>
                </c:pt>
                <c:pt idx="2">
                  <c:v>11.5</c:v>
                </c:pt>
                <c:pt idx="3">
                  <c:v>16.5</c:v>
                </c:pt>
                <c:pt idx="4">
                  <c:v>21.5</c:v>
                </c:pt>
                <c:pt idx="5">
                  <c:v>26.5</c:v>
                </c:pt>
                <c:pt idx="6">
                  <c:v>31.5</c:v>
                </c:pt>
                <c:pt idx="7">
                  <c:v>36.5</c:v>
                </c:pt>
                <c:pt idx="8">
                  <c:v>41.5</c:v>
                </c:pt>
                <c:pt idx="9">
                  <c:v>46.5</c:v>
                </c:pt>
                <c:pt idx="10">
                  <c:v>51.5</c:v>
                </c:pt>
                <c:pt idx="11">
                  <c:v>56.5</c:v>
                </c:pt>
                <c:pt idx="12">
                  <c:v>61.5</c:v>
                </c:pt>
                <c:pt idx="13">
                  <c:v>66.5</c:v>
                </c:pt>
                <c:pt idx="14">
                  <c:v>71.5</c:v>
                </c:pt>
                <c:pt idx="15">
                  <c:v>76.5</c:v>
                </c:pt>
                <c:pt idx="16">
                  <c:v>81.5</c:v>
                </c:pt>
                <c:pt idx="17">
                  <c:v>86.5</c:v>
                </c:pt>
                <c:pt idx="18">
                  <c:v>91.5</c:v>
                </c:pt>
                <c:pt idx="19">
                  <c:v>96.5</c:v>
                </c:pt>
                <c:pt idx="20">
                  <c:v>101.5</c:v>
                </c:pt>
                <c:pt idx="21">
                  <c:v>106.5</c:v>
                </c:pt>
                <c:pt idx="22">
                  <c:v>111.5</c:v>
                </c:pt>
                <c:pt idx="23">
                  <c:v>116.5</c:v>
                </c:pt>
                <c:pt idx="24">
                  <c:v>121.5</c:v>
                </c:pt>
                <c:pt idx="25">
                  <c:v>126.5</c:v>
                </c:pt>
                <c:pt idx="26">
                  <c:v>131.5</c:v>
                </c:pt>
                <c:pt idx="27">
                  <c:v>136.5</c:v>
                </c:pt>
                <c:pt idx="28">
                  <c:v>141.5</c:v>
                </c:pt>
                <c:pt idx="29">
                  <c:v>146.5</c:v>
                </c:pt>
                <c:pt idx="30">
                  <c:v>151.5</c:v>
                </c:pt>
                <c:pt idx="31">
                  <c:v>156.5</c:v>
                </c:pt>
                <c:pt idx="32">
                  <c:v>161.5</c:v>
                </c:pt>
                <c:pt idx="33">
                  <c:v>166.5</c:v>
                </c:pt>
                <c:pt idx="34">
                  <c:v>171.5</c:v>
                </c:pt>
                <c:pt idx="35">
                  <c:v>176.5</c:v>
                </c:pt>
                <c:pt idx="36">
                  <c:v>181.5</c:v>
                </c:pt>
              </c:numCache>
            </c:numRef>
          </c:xVal>
          <c:yVal>
            <c:numRef>
              <c:f>'KB481'!$C$2:$C$38</c:f>
              <c:numCache>
                <c:formatCode>0%</c:formatCode>
                <c:ptCount val="37"/>
                <c:pt idx="0">
                  <c:v>0.035</c:v>
                </c:pt>
                <c:pt idx="1">
                  <c:v>0.185</c:v>
                </c:pt>
                <c:pt idx="2">
                  <c:v>0.255</c:v>
                </c:pt>
                <c:pt idx="3">
                  <c:v>0.3</c:v>
                </c:pt>
                <c:pt idx="4">
                  <c:v>0.33</c:v>
                </c:pt>
                <c:pt idx="5">
                  <c:v>0.355</c:v>
                </c:pt>
                <c:pt idx="6">
                  <c:v>0.375</c:v>
                </c:pt>
                <c:pt idx="7">
                  <c:v>0.385</c:v>
                </c:pt>
                <c:pt idx="8">
                  <c:v>0.395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0.42</c:v>
                </c:pt>
                <c:pt idx="14">
                  <c:v>0.43</c:v>
                </c:pt>
                <c:pt idx="15">
                  <c:v>0.435</c:v>
                </c:pt>
                <c:pt idx="16">
                  <c:v>0.44</c:v>
                </c:pt>
                <c:pt idx="17">
                  <c:v>0.44</c:v>
                </c:pt>
                <c:pt idx="18">
                  <c:v>0.44</c:v>
                </c:pt>
                <c:pt idx="19">
                  <c:v>0.44</c:v>
                </c:pt>
                <c:pt idx="20">
                  <c:v>0.44</c:v>
                </c:pt>
                <c:pt idx="21">
                  <c:v>0.44</c:v>
                </c:pt>
                <c:pt idx="22">
                  <c:v>0.445</c:v>
                </c:pt>
                <c:pt idx="23">
                  <c:v>0.445</c:v>
                </c:pt>
                <c:pt idx="24">
                  <c:v>0.445</c:v>
                </c:pt>
                <c:pt idx="25">
                  <c:v>0.445</c:v>
                </c:pt>
                <c:pt idx="26">
                  <c:v>0.445</c:v>
                </c:pt>
                <c:pt idx="27">
                  <c:v>0.445</c:v>
                </c:pt>
                <c:pt idx="28">
                  <c:v>0.445</c:v>
                </c:pt>
                <c:pt idx="29">
                  <c:v>0.45</c:v>
                </c:pt>
                <c:pt idx="30">
                  <c:v>0.45</c:v>
                </c:pt>
                <c:pt idx="31">
                  <c:v>0.45</c:v>
                </c:pt>
                <c:pt idx="32">
                  <c:v>0.45</c:v>
                </c:pt>
                <c:pt idx="33">
                  <c:v>0.45</c:v>
                </c:pt>
                <c:pt idx="34">
                  <c:v>0.45</c:v>
                </c:pt>
                <c:pt idx="35">
                  <c:v>0.45</c:v>
                </c:pt>
                <c:pt idx="36">
                  <c:v>0.45</c:v>
                </c:pt>
              </c:numCache>
            </c:numRef>
          </c:yVal>
          <c:smooth val="0"/>
        </c:ser>
        <c:ser>
          <c:idx val="6"/>
          <c:order val="6"/>
          <c:tx>
            <c:v>AA (1 mol %)</c:v>
          </c:tx>
          <c:spPr>
            <a:ln w="47625">
              <a:noFill/>
            </a:ln>
          </c:spPr>
          <c:marker>
            <c:symbol val="square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'KB523'!$A$2:$A$62</c:f>
              <c:numCache>
                <c:formatCode>0.00</c:formatCode>
                <c:ptCount val="61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</c:numCache>
            </c:numRef>
          </c:xVal>
          <c:yVal>
            <c:numRef>
              <c:f>'KB523'!$C$2:$C$61</c:f>
              <c:numCache>
                <c:formatCode>0%</c:formatCode>
                <c:ptCount val="60"/>
                <c:pt idx="0">
                  <c:v>0.0625</c:v>
                </c:pt>
                <c:pt idx="1">
                  <c:v>0.155</c:v>
                </c:pt>
                <c:pt idx="2">
                  <c:v>0.235</c:v>
                </c:pt>
                <c:pt idx="3">
                  <c:v>0.3</c:v>
                </c:pt>
                <c:pt idx="4">
                  <c:v>0.3625</c:v>
                </c:pt>
                <c:pt idx="5">
                  <c:v>0.4175</c:v>
                </c:pt>
                <c:pt idx="6">
                  <c:v>0.4675</c:v>
                </c:pt>
                <c:pt idx="7">
                  <c:v>0.5125</c:v>
                </c:pt>
                <c:pt idx="8">
                  <c:v>0.5525</c:v>
                </c:pt>
                <c:pt idx="9">
                  <c:v>0.59</c:v>
                </c:pt>
                <c:pt idx="10">
                  <c:v>0.625</c:v>
                </c:pt>
                <c:pt idx="11">
                  <c:v>0.66</c:v>
                </c:pt>
                <c:pt idx="12">
                  <c:v>0.69</c:v>
                </c:pt>
                <c:pt idx="13">
                  <c:v>0.7175</c:v>
                </c:pt>
                <c:pt idx="14">
                  <c:v>0.7425</c:v>
                </c:pt>
                <c:pt idx="15">
                  <c:v>0.7625</c:v>
                </c:pt>
                <c:pt idx="16">
                  <c:v>0.785</c:v>
                </c:pt>
                <c:pt idx="17">
                  <c:v>0.8025</c:v>
                </c:pt>
                <c:pt idx="18">
                  <c:v>0.82</c:v>
                </c:pt>
                <c:pt idx="19">
                  <c:v>0.8375</c:v>
                </c:pt>
                <c:pt idx="20">
                  <c:v>0.85</c:v>
                </c:pt>
                <c:pt idx="21">
                  <c:v>0.8625</c:v>
                </c:pt>
                <c:pt idx="22">
                  <c:v>0.8775</c:v>
                </c:pt>
                <c:pt idx="23">
                  <c:v>0.885</c:v>
                </c:pt>
                <c:pt idx="24">
                  <c:v>0.8975</c:v>
                </c:pt>
                <c:pt idx="25">
                  <c:v>0.905</c:v>
                </c:pt>
                <c:pt idx="26">
                  <c:v>0.91</c:v>
                </c:pt>
                <c:pt idx="27">
                  <c:v>0.9175</c:v>
                </c:pt>
                <c:pt idx="28">
                  <c:v>0.9225</c:v>
                </c:pt>
                <c:pt idx="29">
                  <c:v>0.9275</c:v>
                </c:pt>
                <c:pt idx="30">
                  <c:v>0.93</c:v>
                </c:pt>
                <c:pt idx="31">
                  <c:v>0.935</c:v>
                </c:pt>
                <c:pt idx="32">
                  <c:v>0.9375</c:v>
                </c:pt>
                <c:pt idx="33">
                  <c:v>0.9425</c:v>
                </c:pt>
                <c:pt idx="34">
                  <c:v>0.945</c:v>
                </c:pt>
                <c:pt idx="35">
                  <c:v>0.9475</c:v>
                </c:pt>
                <c:pt idx="36">
                  <c:v>0.95</c:v>
                </c:pt>
                <c:pt idx="37">
                  <c:v>0.9525</c:v>
                </c:pt>
                <c:pt idx="38">
                  <c:v>0.955</c:v>
                </c:pt>
                <c:pt idx="39">
                  <c:v>0.955</c:v>
                </c:pt>
                <c:pt idx="40">
                  <c:v>0.9575</c:v>
                </c:pt>
                <c:pt idx="41">
                  <c:v>0.96</c:v>
                </c:pt>
                <c:pt idx="42">
                  <c:v>0.96</c:v>
                </c:pt>
                <c:pt idx="43">
                  <c:v>0.9625</c:v>
                </c:pt>
                <c:pt idx="44">
                  <c:v>0.9625</c:v>
                </c:pt>
                <c:pt idx="45">
                  <c:v>0.965</c:v>
                </c:pt>
                <c:pt idx="46">
                  <c:v>0.965</c:v>
                </c:pt>
                <c:pt idx="47">
                  <c:v>0.9675</c:v>
                </c:pt>
                <c:pt idx="48">
                  <c:v>0.9675</c:v>
                </c:pt>
                <c:pt idx="49">
                  <c:v>0.97</c:v>
                </c:pt>
                <c:pt idx="50">
                  <c:v>0.97</c:v>
                </c:pt>
                <c:pt idx="51">
                  <c:v>0.9725</c:v>
                </c:pt>
                <c:pt idx="52">
                  <c:v>0.9725</c:v>
                </c:pt>
                <c:pt idx="53">
                  <c:v>0.9725</c:v>
                </c:pt>
                <c:pt idx="54">
                  <c:v>0.975</c:v>
                </c:pt>
                <c:pt idx="55">
                  <c:v>0.975</c:v>
                </c:pt>
                <c:pt idx="56">
                  <c:v>0.975</c:v>
                </c:pt>
                <c:pt idx="57">
                  <c:v>0.975</c:v>
                </c:pt>
                <c:pt idx="58">
                  <c:v>0.975</c:v>
                </c:pt>
                <c:pt idx="59">
                  <c:v>0.9775</c:v>
                </c:pt>
              </c:numCache>
            </c:numRef>
          </c:yVal>
          <c:smooth val="0"/>
        </c:ser>
        <c:ser>
          <c:idx val="7"/>
          <c:order val="7"/>
          <c:tx>
            <c:v>AA (0.1 mol %)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'KB524'!$A$2:$A$62</c:f>
              <c:numCache>
                <c:formatCode>0.00</c:formatCode>
                <c:ptCount val="61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26.0</c:v>
                </c:pt>
                <c:pt idx="6">
                  <c:v>31.0</c:v>
                </c:pt>
                <c:pt idx="7">
                  <c:v>36.0</c:v>
                </c:pt>
                <c:pt idx="8">
                  <c:v>41.0</c:v>
                </c:pt>
                <c:pt idx="9">
                  <c:v>46.0</c:v>
                </c:pt>
                <c:pt idx="10">
                  <c:v>51.0</c:v>
                </c:pt>
                <c:pt idx="11">
                  <c:v>56.0</c:v>
                </c:pt>
                <c:pt idx="12">
                  <c:v>61.0</c:v>
                </c:pt>
                <c:pt idx="13">
                  <c:v>66.0</c:v>
                </c:pt>
                <c:pt idx="14">
                  <c:v>71.0</c:v>
                </c:pt>
                <c:pt idx="15">
                  <c:v>76.0</c:v>
                </c:pt>
                <c:pt idx="16">
                  <c:v>81.0</c:v>
                </c:pt>
                <c:pt idx="17">
                  <c:v>86.0</c:v>
                </c:pt>
                <c:pt idx="18">
                  <c:v>91.0</c:v>
                </c:pt>
                <c:pt idx="19">
                  <c:v>96.0</c:v>
                </c:pt>
                <c:pt idx="20">
                  <c:v>101.0</c:v>
                </c:pt>
                <c:pt idx="21">
                  <c:v>106.0</c:v>
                </c:pt>
                <c:pt idx="22">
                  <c:v>111.0</c:v>
                </c:pt>
                <c:pt idx="23">
                  <c:v>116.0</c:v>
                </c:pt>
                <c:pt idx="24">
                  <c:v>121.0</c:v>
                </c:pt>
                <c:pt idx="25">
                  <c:v>126.0</c:v>
                </c:pt>
                <c:pt idx="26">
                  <c:v>131.0</c:v>
                </c:pt>
                <c:pt idx="27">
                  <c:v>136.0</c:v>
                </c:pt>
                <c:pt idx="28">
                  <c:v>141.0</c:v>
                </c:pt>
                <c:pt idx="29">
                  <c:v>146.0</c:v>
                </c:pt>
                <c:pt idx="30">
                  <c:v>151.0</c:v>
                </c:pt>
                <c:pt idx="31">
                  <c:v>156.0</c:v>
                </c:pt>
                <c:pt idx="32">
                  <c:v>161.0</c:v>
                </c:pt>
                <c:pt idx="33">
                  <c:v>166.0</c:v>
                </c:pt>
                <c:pt idx="34">
                  <c:v>171.0</c:v>
                </c:pt>
                <c:pt idx="35">
                  <c:v>176.0</c:v>
                </c:pt>
                <c:pt idx="36">
                  <c:v>181.0</c:v>
                </c:pt>
                <c:pt idx="37">
                  <c:v>186.0</c:v>
                </c:pt>
                <c:pt idx="38">
                  <c:v>191.0</c:v>
                </c:pt>
                <c:pt idx="39">
                  <c:v>196.0</c:v>
                </c:pt>
              </c:numCache>
            </c:numRef>
          </c:xVal>
          <c:yVal>
            <c:numRef>
              <c:f>'KB524'!$C$2:$C$62</c:f>
              <c:numCache>
                <c:formatCode>0%</c:formatCode>
                <c:ptCount val="61"/>
                <c:pt idx="0">
                  <c:v>0.01</c:v>
                </c:pt>
                <c:pt idx="1">
                  <c:v>0.105</c:v>
                </c:pt>
                <c:pt idx="2">
                  <c:v>0.2</c:v>
                </c:pt>
                <c:pt idx="3">
                  <c:v>0.28</c:v>
                </c:pt>
                <c:pt idx="4">
                  <c:v>0.3525</c:v>
                </c:pt>
                <c:pt idx="5">
                  <c:v>0.4125</c:v>
                </c:pt>
                <c:pt idx="6">
                  <c:v>0.4675</c:v>
                </c:pt>
                <c:pt idx="7">
                  <c:v>0.515</c:v>
                </c:pt>
                <c:pt idx="8">
                  <c:v>0.5575</c:v>
                </c:pt>
                <c:pt idx="9">
                  <c:v>0.595</c:v>
                </c:pt>
                <c:pt idx="10">
                  <c:v>0.625</c:v>
                </c:pt>
                <c:pt idx="11">
                  <c:v>0.655</c:v>
                </c:pt>
                <c:pt idx="12">
                  <c:v>0.68</c:v>
                </c:pt>
                <c:pt idx="13">
                  <c:v>0.7</c:v>
                </c:pt>
                <c:pt idx="14">
                  <c:v>0.72</c:v>
                </c:pt>
                <c:pt idx="15">
                  <c:v>0.735</c:v>
                </c:pt>
                <c:pt idx="16">
                  <c:v>0.75</c:v>
                </c:pt>
                <c:pt idx="17">
                  <c:v>0.765</c:v>
                </c:pt>
                <c:pt idx="18">
                  <c:v>0.7775</c:v>
                </c:pt>
                <c:pt idx="19">
                  <c:v>0.79</c:v>
                </c:pt>
                <c:pt idx="20">
                  <c:v>0.8</c:v>
                </c:pt>
                <c:pt idx="21">
                  <c:v>0.8075</c:v>
                </c:pt>
                <c:pt idx="22">
                  <c:v>0.8175</c:v>
                </c:pt>
                <c:pt idx="23">
                  <c:v>0.8225</c:v>
                </c:pt>
                <c:pt idx="24">
                  <c:v>0.83</c:v>
                </c:pt>
                <c:pt idx="25">
                  <c:v>0.835</c:v>
                </c:pt>
                <c:pt idx="26">
                  <c:v>0.8425</c:v>
                </c:pt>
                <c:pt idx="27">
                  <c:v>0.845</c:v>
                </c:pt>
                <c:pt idx="28">
                  <c:v>0.8525</c:v>
                </c:pt>
                <c:pt idx="29">
                  <c:v>0.855</c:v>
                </c:pt>
                <c:pt idx="30">
                  <c:v>0.8575</c:v>
                </c:pt>
                <c:pt idx="31">
                  <c:v>0.8625</c:v>
                </c:pt>
                <c:pt idx="32">
                  <c:v>0.865</c:v>
                </c:pt>
                <c:pt idx="33">
                  <c:v>0.8675</c:v>
                </c:pt>
                <c:pt idx="34">
                  <c:v>0.8725</c:v>
                </c:pt>
                <c:pt idx="35">
                  <c:v>0.8725</c:v>
                </c:pt>
                <c:pt idx="36">
                  <c:v>0.875</c:v>
                </c:pt>
                <c:pt idx="37">
                  <c:v>0.8775</c:v>
                </c:pt>
                <c:pt idx="38">
                  <c:v>0.88</c:v>
                </c:pt>
                <c:pt idx="39">
                  <c:v>0.8825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049248"/>
        <c:axId val="934053520"/>
      </c:scatterChart>
      <c:valAx>
        <c:axId val="934049248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4053520"/>
        <c:crosses val="autoZero"/>
        <c:crossBetween val="midCat"/>
      </c:valAx>
      <c:valAx>
        <c:axId val="93405352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4049248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sz="1800" b="1" i="0" u="none" strike="noStrike" baseline="0">
                <a:effectLst/>
              </a:rPr>
              <a:t>Grubbs et al.:</a:t>
            </a:r>
            <a:r>
              <a:rPr lang="en-US" sz="1800" b="1" i="0" u="none" strike="noStrike" baseline="0"/>
              <a:t> </a:t>
            </a:r>
            <a:r>
              <a:rPr lang="en-US" b="1"/>
              <a:t>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AA'!$A$2:$A$54</c:f>
              <c:numCache>
                <c:formatCode>General</c:formatCode>
                <c:ptCount val="53"/>
                <c:pt idx="0">
                  <c:v>0.85</c:v>
                </c:pt>
                <c:pt idx="1">
                  <c:v>1.22</c:v>
                </c:pt>
                <c:pt idx="2">
                  <c:v>1.6</c:v>
                </c:pt>
                <c:pt idx="3">
                  <c:v>2.0</c:v>
                </c:pt>
                <c:pt idx="4">
                  <c:v>2.42</c:v>
                </c:pt>
                <c:pt idx="5">
                  <c:v>2.85</c:v>
                </c:pt>
                <c:pt idx="6">
                  <c:v>3.3</c:v>
                </c:pt>
                <c:pt idx="7">
                  <c:v>3.77</c:v>
                </c:pt>
                <c:pt idx="8">
                  <c:v>4.25</c:v>
                </c:pt>
                <c:pt idx="9">
                  <c:v>4.75</c:v>
                </c:pt>
                <c:pt idx="10">
                  <c:v>5.27</c:v>
                </c:pt>
                <c:pt idx="11">
                  <c:v>5.8</c:v>
                </c:pt>
                <c:pt idx="12">
                  <c:v>6.35</c:v>
                </c:pt>
                <c:pt idx="13">
                  <c:v>6.92</c:v>
                </c:pt>
                <c:pt idx="14">
                  <c:v>7.5</c:v>
                </c:pt>
                <c:pt idx="15">
                  <c:v>8.1</c:v>
                </c:pt>
                <c:pt idx="16">
                  <c:v>8.720000000000001</c:v>
                </c:pt>
                <c:pt idx="17">
                  <c:v>9.35</c:v>
                </c:pt>
                <c:pt idx="18">
                  <c:v>10.0</c:v>
                </c:pt>
                <c:pt idx="19">
                  <c:v>10.67</c:v>
                </c:pt>
                <c:pt idx="20">
                  <c:v>11.35</c:v>
                </c:pt>
                <c:pt idx="21">
                  <c:v>12.05</c:v>
                </c:pt>
                <c:pt idx="22">
                  <c:v>12.77</c:v>
                </c:pt>
                <c:pt idx="23">
                  <c:v>13.5</c:v>
                </c:pt>
                <c:pt idx="24">
                  <c:v>14.25</c:v>
                </c:pt>
                <c:pt idx="25">
                  <c:v>15.02</c:v>
                </c:pt>
                <c:pt idx="26">
                  <c:v>15.8</c:v>
                </c:pt>
                <c:pt idx="27">
                  <c:v>16.6</c:v>
                </c:pt>
                <c:pt idx="28">
                  <c:v>17.42</c:v>
                </c:pt>
                <c:pt idx="29">
                  <c:v>18.25</c:v>
                </c:pt>
                <c:pt idx="30">
                  <c:v>19.1</c:v>
                </c:pt>
                <c:pt idx="31">
                  <c:v>19.97</c:v>
                </c:pt>
                <c:pt idx="32">
                  <c:v>20.85</c:v>
                </c:pt>
                <c:pt idx="33">
                  <c:v>21.75</c:v>
                </c:pt>
                <c:pt idx="34">
                  <c:v>22.67</c:v>
                </c:pt>
                <c:pt idx="35">
                  <c:v>23.6</c:v>
                </c:pt>
                <c:pt idx="36">
                  <c:v>24.55</c:v>
                </c:pt>
                <c:pt idx="37">
                  <c:v>25.52</c:v>
                </c:pt>
                <c:pt idx="38">
                  <c:v>26.5</c:v>
                </c:pt>
                <c:pt idx="39">
                  <c:v>27.5</c:v>
                </c:pt>
                <c:pt idx="40">
                  <c:v>28.52</c:v>
                </c:pt>
                <c:pt idx="41">
                  <c:v>29.55</c:v>
                </c:pt>
                <c:pt idx="42">
                  <c:v>30.6</c:v>
                </c:pt>
                <c:pt idx="43">
                  <c:v>31.67</c:v>
                </c:pt>
                <c:pt idx="44">
                  <c:v>32.75</c:v>
                </c:pt>
                <c:pt idx="45">
                  <c:v>33.85</c:v>
                </c:pt>
                <c:pt idx="46">
                  <c:v>34.97</c:v>
                </c:pt>
                <c:pt idx="47">
                  <c:v>36.1</c:v>
                </c:pt>
                <c:pt idx="48">
                  <c:v>37.25</c:v>
                </c:pt>
                <c:pt idx="49">
                  <c:v>38.42</c:v>
                </c:pt>
                <c:pt idx="50">
                  <c:v>39.6</c:v>
                </c:pt>
                <c:pt idx="51">
                  <c:v>40.8</c:v>
                </c:pt>
                <c:pt idx="52">
                  <c:v>42.02</c:v>
                </c:pt>
              </c:numCache>
            </c:numRef>
          </c:xVal>
          <c:yVal>
            <c:numRef>
              <c:f>'Grubbs et al. AA'!$C$2:$C$54</c:f>
              <c:numCache>
                <c:formatCode>0%</c:formatCode>
                <c:ptCount val="53"/>
                <c:pt idx="0">
                  <c:v>0.003</c:v>
                </c:pt>
                <c:pt idx="1">
                  <c:v>0.015</c:v>
                </c:pt>
                <c:pt idx="2">
                  <c:v>0.044</c:v>
                </c:pt>
                <c:pt idx="3">
                  <c:v>0.083</c:v>
                </c:pt>
                <c:pt idx="4">
                  <c:v>0.128</c:v>
                </c:pt>
                <c:pt idx="5">
                  <c:v>0.175</c:v>
                </c:pt>
                <c:pt idx="6">
                  <c:v>0.222</c:v>
                </c:pt>
                <c:pt idx="7">
                  <c:v>0.27</c:v>
                </c:pt>
                <c:pt idx="8">
                  <c:v>0.316</c:v>
                </c:pt>
                <c:pt idx="9">
                  <c:v>0.361</c:v>
                </c:pt>
                <c:pt idx="10">
                  <c:v>0.406</c:v>
                </c:pt>
                <c:pt idx="11">
                  <c:v>0.448</c:v>
                </c:pt>
                <c:pt idx="12">
                  <c:v>0.489</c:v>
                </c:pt>
                <c:pt idx="13">
                  <c:v>0.528</c:v>
                </c:pt>
                <c:pt idx="14">
                  <c:v>0.564</c:v>
                </c:pt>
                <c:pt idx="15">
                  <c:v>0.598</c:v>
                </c:pt>
                <c:pt idx="16">
                  <c:v>0.631</c:v>
                </c:pt>
                <c:pt idx="17">
                  <c:v>0.662</c:v>
                </c:pt>
                <c:pt idx="18">
                  <c:v>0.69</c:v>
                </c:pt>
                <c:pt idx="19">
                  <c:v>0.716</c:v>
                </c:pt>
                <c:pt idx="20">
                  <c:v>0.741</c:v>
                </c:pt>
                <c:pt idx="21">
                  <c:v>0.763</c:v>
                </c:pt>
                <c:pt idx="22">
                  <c:v>0.784</c:v>
                </c:pt>
                <c:pt idx="23">
                  <c:v>0.803</c:v>
                </c:pt>
                <c:pt idx="24">
                  <c:v>0.821</c:v>
                </c:pt>
                <c:pt idx="25">
                  <c:v>0.837</c:v>
                </c:pt>
                <c:pt idx="26">
                  <c:v>0.851</c:v>
                </c:pt>
                <c:pt idx="27">
                  <c:v>0.866</c:v>
                </c:pt>
                <c:pt idx="28">
                  <c:v>0.878</c:v>
                </c:pt>
                <c:pt idx="29">
                  <c:v>0.89</c:v>
                </c:pt>
                <c:pt idx="30">
                  <c:v>0.9</c:v>
                </c:pt>
                <c:pt idx="31">
                  <c:v>0.91</c:v>
                </c:pt>
                <c:pt idx="32">
                  <c:v>0.918</c:v>
                </c:pt>
                <c:pt idx="33">
                  <c:v>0.925</c:v>
                </c:pt>
                <c:pt idx="34">
                  <c:v>0.932</c:v>
                </c:pt>
                <c:pt idx="35">
                  <c:v>0.939</c:v>
                </c:pt>
                <c:pt idx="36">
                  <c:v>0.944</c:v>
                </c:pt>
                <c:pt idx="37">
                  <c:v>0.949</c:v>
                </c:pt>
                <c:pt idx="38">
                  <c:v>0.953</c:v>
                </c:pt>
                <c:pt idx="39">
                  <c:v>0.958</c:v>
                </c:pt>
                <c:pt idx="40">
                  <c:v>0.961</c:v>
                </c:pt>
                <c:pt idx="41">
                  <c:v>0.964</c:v>
                </c:pt>
                <c:pt idx="42">
                  <c:v>0.967</c:v>
                </c:pt>
                <c:pt idx="43">
                  <c:v>0.969</c:v>
                </c:pt>
                <c:pt idx="44">
                  <c:v>0.972</c:v>
                </c:pt>
                <c:pt idx="45">
                  <c:v>0.974</c:v>
                </c:pt>
                <c:pt idx="46">
                  <c:v>0.976</c:v>
                </c:pt>
                <c:pt idx="47">
                  <c:v>0.978</c:v>
                </c:pt>
                <c:pt idx="48">
                  <c:v>0.978</c:v>
                </c:pt>
                <c:pt idx="49">
                  <c:v>0.98</c:v>
                </c:pt>
                <c:pt idx="50">
                  <c:v>0.981</c:v>
                </c:pt>
                <c:pt idx="51">
                  <c:v>0.982</c:v>
                </c:pt>
                <c:pt idx="52">
                  <c:v>0.983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081552"/>
        <c:axId val="934085312"/>
      </c:scatterChart>
      <c:valAx>
        <c:axId val="934081552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4085312"/>
        <c:crosses val="autoZero"/>
        <c:crossBetween val="midCat"/>
      </c:valAx>
      <c:valAx>
        <c:axId val="93408531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4081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KB523 - 1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KB523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'KB523'!$A$2:$A$61</c:f>
              <c:numCache>
                <c:formatCode>0.00</c:formatCode>
                <c:ptCount val="6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</c:numCache>
            </c:numRef>
          </c:xVal>
          <c:yVal>
            <c:numRef>
              <c:f>'KB523'!$C$2:$C$61</c:f>
              <c:numCache>
                <c:formatCode>0%</c:formatCode>
                <c:ptCount val="60"/>
                <c:pt idx="0">
                  <c:v>0.0625</c:v>
                </c:pt>
                <c:pt idx="1">
                  <c:v>0.155</c:v>
                </c:pt>
                <c:pt idx="2">
                  <c:v>0.235</c:v>
                </c:pt>
                <c:pt idx="3">
                  <c:v>0.3</c:v>
                </c:pt>
                <c:pt idx="4">
                  <c:v>0.3625</c:v>
                </c:pt>
                <c:pt idx="5">
                  <c:v>0.4175</c:v>
                </c:pt>
                <c:pt idx="6">
                  <c:v>0.4675</c:v>
                </c:pt>
                <c:pt idx="7">
                  <c:v>0.5125</c:v>
                </c:pt>
                <c:pt idx="8">
                  <c:v>0.5525</c:v>
                </c:pt>
                <c:pt idx="9">
                  <c:v>0.59</c:v>
                </c:pt>
                <c:pt idx="10">
                  <c:v>0.625</c:v>
                </c:pt>
                <c:pt idx="11">
                  <c:v>0.66</c:v>
                </c:pt>
                <c:pt idx="12">
                  <c:v>0.69</c:v>
                </c:pt>
                <c:pt idx="13">
                  <c:v>0.7175</c:v>
                </c:pt>
                <c:pt idx="14">
                  <c:v>0.7425</c:v>
                </c:pt>
                <c:pt idx="15">
                  <c:v>0.7625</c:v>
                </c:pt>
                <c:pt idx="16">
                  <c:v>0.785</c:v>
                </c:pt>
                <c:pt idx="17">
                  <c:v>0.8025</c:v>
                </c:pt>
                <c:pt idx="18">
                  <c:v>0.82</c:v>
                </c:pt>
                <c:pt idx="19">
                  <c:v>0.8375</c:v>
                </c:pt>
                <c:pt idx="20">
                  <c:v>0.85</c:v>
                </c:pt>
                <c:pt idx="21">
                  <c:v>0.8625</c:v>
                </c:pt>
                <c:pt idx="22">
                  <c:v>0.8775</c:v>
                </c:pt>
                <c:pt idx="23">
                  <c:v>0.885</c:v>
                </c:pt>
                <c:pt idx="24">
                  <c:v>0.8975</c:v>
                </c:pt>
                <c:pt idx="25">
                  <c:v>0.905</c:v>
                </c:pt>
                <c:pt idx="26">
                  <c:v>0.91</c:v>
                </c:pt>
                <c:pt idx="27">
                  <c:v>0.9175</c:v>
                </c:pt>
                <c:pt idx="28">
                  <c:v>0.9225</c:v>
                </c:pt>
                <c:pt idx="29">
                  <c:v>0.9275</c:v>
                </c:pt>
                <c:pt idx="30">
                  <c:v>0.93</c:v>
                </c:pt>
                <c:pt idx="31">
                  <c:v>0.935</c:v>
                </c:pt>
                <c:pt idx="32">
                  <c:v>0.9375</c:v>
                </c:pt>
                <c:pt idx="33">
                  <c:v>0.9425</c:v>
                </c:pt>
                <c:pt idx="34">
                  <c:v>0.945</c:v>
                </c:pt>
                <c:pt idx="35">
                  <c:v>0.9475</c:v>
                </c:pt>
                <c:pt idx="36">
                  <c:v>0.95</c:v>
                </c:pt>
                <c:pt idx="37">
                  <c:v>0.9525</c:v>
                </c:pt>
                <c:pt idx="38">
                  <c:v>0.955</c:v>
                </c:pt>
                <c:pt idx="39">
                  <c:v>0.955</c:v>
                </c:pt>
                <c:pt idx="40">
                  <c:v>0.9575</c:v>
                </c:pt>
                <c:pt idx="41">
                  <c:v>0.96</c:v>
                </c:pt>
                <c:pt idx="42">
                  <c:v>0.96</c:v>
                </c:pt>
                <c:pt idx="43">
                  <c:v>0.9625</c:v>
                </c:pt>
                <c:pt idx="44">
                  <c:v>0.9625</c:v>
                </c:pt>
                <c:pt idx="45">
                  <c:v>0.965</c:v>
                </c:pt>
                <c:pt idx="46">
                  <c:v>0.965</c:v>
                </c:pt>
                <c:pt idx="47">
                  <c:v>0.9675</c:v>
                </c:pt>
                <c:pt idx="48">
                  <c:v>0.9675</c:v>
                </c:pt>
                <c:pt idx="49">
                  <c:v>0.97</c:v>
                </c:pt>
                <c:pt idx="50">
                  <c:v>0.97</c:v>
                </c:pt>
                <c:pt idx="51">
                  <c:v>0.9725</c:v>
                </c:pt>
                <c:pt idx="52">
                  <c:v>0.9725</c:v>
                </c:pt>
                <c:pt idx="53">
                  <c:v>0.9725</c:v>
                </c:pt>
                <c:pt idx="54">
                  <c:v>0.975</c:v>
                </c:pt>
                <c:pt idx="55">
                  <c:v>0.975</c:v>
                </c:pt>
                <c:pt idx="56">
                  <c:v>0.975</c:v>
                </c:pt>
                <c:pt idx="57">
                  <c:v>0.975</c:v>
                </c:pt>
                <c:pt idx="58">
                  <c:v>0.975</c:v>
                </c:pt>
                <c:pt idx="59">
                  <c:v>0.9775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41776"/>
        <c:axId val="863644320"/>
      </c:scatterChart>
      <c:valAx>
        <c:axId val="863641776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863644320"/>
        <c:crosses val="autoZero"/>
        <c:crossBetween val="midCat"/>
      </c:valAx>
      <c:valAx>
        <c:axId val="86364432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863641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KB523 - log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38482583957502"/>
          <c:y val="0.121334431308528"/>
          <c:w val="0.870675860250687"/>
          <c:h val="0.765618899732435"/>
        </c:manualLayout>
      </c:layout>
      <c:scatterChart>
        <c:scatterStyle val="lineMarker"/>
        <c:varyColors val="0"/>
        <c:ser>
          <c:idx val="0"/>
          <c:order val="0"/>
          <c:tx>
            <c:v>KB523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'KB523'!$A$2:$A$61</c:f>
              <c:numCache>
                <c:formatCode>0.00</c:formatCode>
                <c:ptCount val="6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</c:numCache>
            </c:numRef>
          </c:xVal>
          <c:yVal>
            <c:numRef>
              <c:f>'KB523'!$E$2:$E$62</c:f>
              <c:numCache>
                <c:formatCode>0.00</c:formatCode>
                <c:ptCount val="61"/>
                <c:pt idx="0">
                  <c:v>-2.367123614131617</c:v>
                </c:pt>
                <c:pt idx="1">
                  <c:v>-2.471003744619009</c:v>
                </c:pt>
                <c:pt idx="2">
                  <c:v>-2.570464538149647</c:v>
                </c:pt>
                <c:pt idx="3">
                  <c:v>-2.659260036932778</c:v>
                </c:pt>
                <c:pt idx="4">
                  <c:v>-2.752786094943601</c:v>
                </c:pt>
                <c:pt idx="5">
                  <c:v>-2.843011186536327</c:v>
                </c:pt>
                <c:pt idx="6">
                  <c:v>-2.932757474392603</c:v>
                </c:pt>
                <c:pt idx="7">
                  <c:v>-3.021050081538281</c:v>
                </c:pt>
                <c:pt idx="8">
                  <c:v>-3.106663834261273</c:v>
                </c:pt>
                <c:pt idx="9">
                  <c:v>-3.194183212277829</c:v>
                </c:pt>
                <c:pt idx="10">
                  <c:v>-3.283414346005771</c:v>
                </c:pt>
                <c:pt idx="11">
                  <c:v>-3.381394754365975</c:v>
                </c:pt>
                <c:pt idx="12">
                  <c:v>-3.473768074496991</c:v>
                </c:pt>
                <c:pt idx="13">
                  <c:v>-3.566661821389687</c:v>
                </c:pt>
                <c:pt idx="14">
                  <c:v>-3.659320651872392</c:v>
                </c:pt>
                <c:pt idx="15">
                  <c:v>-3.740172748501486</c:v>
                </c:pt>
                <c:pt idx="16">
                  <c:v>-3.83970234384852</c:v>
                </c:pt>
                <c:pt idx="17">
                  <c:v>-3.924601787635006</c:v>
                </c:pt>
                <c:pt idx="18">
                  <c:v>-4.017383521085972</c:v>
                </c:pt>
                <c:pt idx="19">
                  <c:v>-4.119662370206391</c:v>
                </c:pt>
                <c:pt idx="20">
                  <c:v>-4.199705077879927</c:v>
                </c:pt>
                <c:pt idx="21">
                  <c:v>-4.286716454869557</c:v>
                </c:pt>
                <c:pt idx="22">
                  <c:v>-4.4022293419914</c:v>
                </c:pt>
                <c:pt idx="23">
                  <c:v>-4.465408243612933</c:v>
                </c:pt>
                <c:pt idx="24">
                  <c:v>-4.58047757339772</c:v>
                </c:pt>
                <c:pt idx="25">
                  <c:v>-4.656463480375641</c:v>
                </c:pt>
                <c:pt idx="26">
                  <c:v>-4.710530701645918</c:v>
                </c:pt>
                <c:pt idx="27">
                  <c:v>-4.797542078635547</c:v>
                </c:pt>
                <c:pt idx="28">
                  <c:v>-4.860062435616881</c:v>
                </c:pt>
                <c:pt idx="29">
                  <c:v>-4.926753810115554</c:v>
                </c:pt>
                <c:pt idx="30">
                  <c:v>-4.961845129926824</c:v>
                </c:pt>
                <c:pt idx="31">
                  <c:v>-5.035953102080545</c:v>
                </c:pt>
                <c:pt idx="32">
                  <c:v>-5.075173815233826</c:v>
                </c:pt>
                <c:pt idx="33">
                  <c:v>-5.158555424172878</c:v>
                </c:pt>
                <c:pt idx="34">
                  <c:v>-5.20300718674371</c:v>
                </c:pt>
                <c:pt idx="35">
                  <c:v>-5.249527202378605</c:v>
                </c:pt>
                <c:pt idx="36">
                  <c:v>-5.298317366548035</c:v>
                </c:pt>
                <c:pt idx="37">
                  <c:v>-5.349610660935587</c:v>
                </c:pt>
                <c:pt idx="38">
                  <c:v>-5.403677882205862</c:v>
                </c:pt>
                <c:pt idx="39">
                  <c:v>-5.403677882205862</c:v>
                </c:pt>
                <c:pt idx="40">
                  <c:v>-5.460836296045812</c:v>
                </c:pt>
                <c:pt idx="41">
                  <c:v>-5.521460917862245</c:v>
                </c:pt>
                <c:pt idx="42">
                  <c:v>-5.521460917862245</c:v>
                </c:pt>
                <c:pt idx="43">
                  <c:v>-5.585999438999818</c:v>
                </c:pt>
                <c:pt idx="44">
                  <c:v>-5.585999438999818</c:v>
                </c:pt>
                <c:pt idx="45">
                  <c:v>-5.654992310486768</c:v>
                </c:pt>
                <c:pt idx="46">
                  <c:v>-5.654992310486768</c:v>
                </c:pt>
                <c:pt idx="47">
                  <c:v>-5.729100282640491</c:v>
                </c:pt>
                <c:pt idx="48">
                  <c:v>-5.729100282640491</c:v>
                </c:pt>
                <c:pt idx="49">
                  <c:v>-5.809142990314026</c:v>
                </c:pt>
                <c:pt idx="50">
                  <c:v>-5.809142990314026</c:v>
                </c:pt>
                <c:pt idx="51">
                  <c:v>-5.896154367303658</c:v>
                </c:pt>
                <c:pt idx="52">
                  <c:v>-5.896154367303658</c:v>
                </c:pt>
                <c:pt idx="53">
                  <c:v>-5.896154367303658</c:v>
                </c:pt>
                <c:pt idx="54">
                  <c:v>-5.991464547107981</c:v>
                </c:pt>
                <c:pt idx="55">
                  <c:v>-5.991464547107981</c:v>
                </c:pt>
                <c:pt idx="56">
                  <c:v>-5.991464547107981</c:v>
                </c:pt>
                <c:pt idx="57">
                  <c:v>-5.991464547107981</c:v>
                </c:pt>
                <c:pt idx="58">
                  <c:v>-5.991464547107981</c:v>
                </c:pt>
                <c:pt idx="59">
                  <c:v>-6.09682506276581</c:v>
                </c:pt>
                <c:pt idx="60">
                  <c:v>-6.09682506276581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109248"/>
        <c:axId val="934113008"/>
      </c:scatterChart>
      <c:valAx>
        <c:axId val="934109248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73533726557466"/>
              <c:y val="0.93670197586716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4113008"/>
        <c:crossesAt val="-7.0"/>
        <c:crossBetween val="midCat"/>
      </c:valAx>
      <c:valAx>
        <c:axId val="934113008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4109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KB524 - 3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KB524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'KB524'!$A$2:$A$61</c:f>
              <c:numCache>
                <c:formatCode>0.00</c:formatCode>
                <c:ptCount val="60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26.0</c:v>
                </c:pt>
                <c:pt idx="6">
                  <c:v>31.0</c:v>
                </c:pt>
                <c:pt idx="7">
                  <c:v>36.0</c:v>
                </c:pt>
                <c:pt idx="8">
                  <c:v>41.0</c:v>
                </c:pt>
                <c:pt idx="9">
                  <c:v>46.0</c:v>
                </c:pt>
                <c:pt idx="10">
                  <c:v>51.0</c:v>
                </c:pt>
                <c:pt idx="11">
                  <c:v>56.0</c:v>
                </c:pt>
                <c:pt idx="12">
                  <c:v>61.0</c:v>
                </c:pt>
                <c:pt idx="13">
                  <c:v>66.0</c:v>
                </c:pt>
                <c:pt idx="14">
                  <c:v>71.0</c:v>
                </c:pt>
                <c:pt idx="15">
                  <c:v>76.0</c:v>
                </c:pt>
                <c:pt idx="16">
                  <c:v>81.0</c:v>
                </c:pt>
                <c:pt idx="17">
                  <c:v>86.0</c:v>
                </c:pt>
                <c:pt idx="18">
                  <c:v>91.0</c:v>
                </c:pt>
                <c:pt idx="19">
                  <c:v>96.0</c:v>
                </c:pt>
                <c:pt idx="20">
                  <c:v>101.0</c:v>
                </c:pt>
                <c:pt idx="21">
                  <c:v>106.0</c:v>
                </c:pt>
                <c:pt idx="22">
                  <c:v>111.0</c:v>
                </c:pt>
                <c:pt idx="23">
                  <c:v>116.0</c:v>
                </c:pt>
                <c:pt idx="24">
                  <c:v>121.0</c:v>
                </c:pt>
                <c:pt idx="25">
                  <c:v>126.0</c:v>
                </c:pt>
                <c:pt idx="26">
                  <c:v>131.0</c:v>
                </c:pt>
                <c:pt idx="27">
                  <c:v>136.0</c:v>
                </c:pt>
                <c:pt idx="28">
                  <c:v>141.0</c:v>
                </c:pt>
                <c:pt idx="29">
                  <c:v>146.0</c:v>
                </c:pt>
                <c:pt idx="30">
                  <c:v>151.0</c:v>
                </c:pt>
                <c:pt idx="31">
                  <c:v>156.0</c:v>
                </c:pt>
                <c:pt idx="32">
                  <c:v>161.0</c:v>
                </c:pt>
                <c:pt idx="33">
                  <c:v>166.0</c:v>
                </c:pt>
                <c:pt idx="34">
                  <c:v>171.0</c:v>
                </c:pt>
                <c:pt idx="35">
                  <c:v>176.0</c:v>
                </c:pt>
                <c:pt idx="36">
                  <c:v>181.0</c:v>
                </c:pt>
                <c:pt idx="37">
                  <c:v>186.0</c:v>
                </c:pt>
                <c:pt idx="38">
                  <c:v>191.0</c:v>
                </c:pt>
                <c:pt idx="39">
                  <c:v>196.0</c:v>
                </c:pt>
              </c:numCache>
            </c:numRef>
          </c:xVal>
          <c:yVal>
            <c:numRef>
              <c:f>'KB524'!$C$2:$C$61</c:f>
              <c:numCache>
                <c:formatCode>0%</c:formatCode>
                <c:ptCount val="60"/>
                <c:pt idx="0">
                  <c:v>0.01</c:v>
                </c:pt>
                <c:pt idx="1">
                  <c:v>0.105</c:v>
                </c:pt>
                <c:pt idx="2">
                  <c:v>0.2</c:v>
                </c:pt>
                <c:pt idx="3">
                  <c:v>0.28</c:v>
                </c:pt>
                <c:pt idx="4">
                  <c:v>0.3525</c:v>
                </c:pt>
                <c:pt idx="5">
                  <c:v>0.4125</c:v>
                </c:pt>
                <c:pt idx="6">
                  <c:v>0.4675</c:v>
                </c:pt>
                <c:pt idx="7">
                  <c:v>0.515</c:v>
                </c:pt>
                <c:pt idx="8">
                  <c:v>0.5575</c:v>
                </c:pt>
                <c:pt idx="9">
                  <c:v>0.595</c:v>
                </c:pt>
                <c:pt idx="10">
                  <c:v>0.625</c:v>
                </c:pt>
                <c:pt idx="11">
                  <c:v>0.655</c:v>
                </c:pt>
                <c:pt idx="12">
                  <c:v>0.68</c:v>
                </c:pt>
                <c:pt idx="13">
                  <c:v>0.7</c:v>
                </c:pt>
                <c:pt idx="14">
                  <c:v>0.72</c:v>
                </c:pt>
                <c:pt idx="15">
                  <c:v>0.735</c:v>
                </c:pt>
                <c:pt idx="16">
                  <c:v>0.75</c:v>
                </c:pt>
                <c:pt idx="17">
                  <c:v>0.765</c:v>
                </c:pt>
                <c:pt idx="18">
                  <c:v>0.7775</c:v>
                </c:pt>
                <c:pt idx="19">
                  <c:v>0.79</c:v>
                </c:pt>
                <c:pt idx="20">
                  <c:v>0.8</c:v>
                </c:pt>
                <c:pt idx="21">
                  <c:v>0.8075</c:v>
                </c:pt>
                <c:pt idx="22">
                  <c:v>0.8175</c:v>
                </c:pt>
                <c:pt idx="23">
                  <c:v>0.8225</c:v>
                </c:pt>
                <c:pt idx="24">
                  <c:v>0.83</c:v>
                </c:pt>
                <c:pt idx="25">
                  <c:v>0.835</c:v>
                </c:pt>
                <c:pt idx="26">
                  <c:v>0.8425</c:v>
                </c:pt>
                <c:pt idx="27">
                  <c:v>0.845</c:v>
                </c:pt>
                <c:pt idx="28">
                  <c:v>0.8525</c:v>
                </c:pt>
                <c:pt idx="29">
                  <c:v>0.855</c:v>
                </c:pt>
                <c:pt idx="30">
                  <c:v>0.8575</c:v>
                </c:pt>
                <c:pt idx="31">
                  <c:v>0.8625</c:v>
                </c:pt>
                <c:pt idx="32">
                  <c:v>0.865</c:v>
                </c:pt>
                <c:pt idx="33">
                  <c:v>0.8675</c:v>
                </c:pt>
                <c:pt idx="34">
                  <c:v>0.8725</c:v>
                </c:pt>
                <c:pt idx="35">
                  <c:v>0.8725</c:v>
                </c:pt>
                <c:pt idx="36">
                  <c:v>0.875</c:v>
                </c:pt>
                <c:pt idx="37">
                  <c:v>0.8775</c:v>
                </c:pt>
                <c:pt idx="38">
                  <c:v>0.88</c:v>
                </c:pt>
                <c:pt idx="39">
                  <c:v>0.8825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141312"/>
        <c:axId val="934145072"/>
      </c:scatterChart>
      <c:valAx>
        <c:axId val="934141312"/>
        <c:scaling>
          <c:orientation val="minMax"/>
          <c:max val="18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4145072"/>
        <c:crosses val="autoZero"/>
        <c:crossBetween val="midCat"/>
      </c:valAx>
      <c:valAx>
        <c:axId val="93414507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41413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KB523 - log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38482583957502"/>
          <c:y val="0.121334431308528"/>
          <c:w val="0.870675860250687"/>
          <c:h val="0.765618899732435"/>
        </c:manualLayout>
      </c:layout>
      <c:scatterChart>
        <c:scatterStyle val="lineMarker"/>
        <c:varyColors val="0"/>
        <c:ser>
          <c:idx val="0"/>
          <c:order val="0"/>
          <c:tx>
            <c:v>KB523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'KB523'!$A$2:$A$61</c:f>
              <c:numCache>
                <c:formatCode>0.00</c:formatCode>
                <c:ptCount val="6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</c:numCache>
            </c:numRef>
          </c:xVal>
          <c:yVal>
            <c:numRef>
              <c:f>'KB523'!$E$2:$E$62</c:f>
              <c:numCache>
                <c:formatCode>0.00</c:formatCode>
                <c:ptCount val="61"/>
                <c:pt idx="0">
                  <c:v>-2.367123614131617</c:v>
                </c:pt>
                <c:pt idx="1">
                  <c:v>-2.471003744619009</c:v>
                </c:pt>
                <c:pt idx="2">
                  <c:v>-2.570464538149647</c:v>
                </c:pt>
                <c:pt idx="3">
                  <c:v>-2.659260036932778</c:v>
                </c:pt>
                <c:pt idx="4">
                  <c:v>-2.752786094943601</c:v>
                </c:pt>
                <c:pt idx="5">
                  <c:v>-2.843011186536327</c:v>
                </c:pt>
                <c:pt idx="6">
                  <c:v>-2.932757474392603</c:v>
                </c:pt>
                <c:pt idx="7">
                  <c:v>-3.021050081538281</c:v>
                </c:pt>
                <c:pt idx="8">
                  <c:v>-3.106663834261273</c:v>
                </c:pt>
                <c:pt idx="9">
                  <c:v>-3.194183212277829</c:v>
                </c:pt>
                <c:pt idx="10">
                  <c:v>-3.283414346005771</c:v>
                </c:pt>
                <c:pt idx="11">
                  <c:v>-3.381394754365975</c:v>
                </c:pt>
                <c:pt idx="12">
                  <c:v>-3.473768074496991</c:v>
                </c:pt>
                <c:pt idx="13">
                  <c:v>-3.566661821389687</c:v>
                </c:pt>
                <c:pt idx="14">
                  <c:v>-3.659320651872392</c:v>
                </c:pt>
                <c:pt idx="15">
                  <c:v>-3.740172748501486</c:v>
                </c:pt>
                <c:pt idx="16">
                  <c:v>-3.83970234384852</c:v>
                </c:pt>
                <c:pt idx="17">
                  <c:v>-3.924601787635006</c:v>
                </c:pt>
                <c:pt idx="18">
                  <c:v>-4.017383521085972</c:v>
                </c:pt>
                <c:pt idx="19">
                  <c:v>-4.119662370206391</c:v>
                </c:pt>
                <c:pt idx="20">
                  <c:v>-4.199705077879927</c:v>
                </c:pt>
                <c:pt idx="21">
                  <c:v>-4.286716454869557</c:v>
                </c:pt>
                <c:pt idx="22">
                  <c:v>-4.4022293419914</c:v>
                </c:pt>
                <c:pt idx="23">
                  <c:v>-4.465408243612933</c:v>
                </c:pt>
                <c:pt idx="24">
                  <c:v>-4.58047757339772</c:v>
                </c:pt>
                <c:pt idx="25">
                  <c:v>-4.656463480375641</c:v>
                </c:pt>
                <c:pt idx="26">
                  <c:v>-4.710530701645918</c:v>
                </c:pt>
                <c:pt idx="27">
                  <c:v>-4.797542078635547</c:v>
                </c:pt>
                <c:pt idx="28">
                  <c:v>-4.860062435616881</c:v>
                </c:pt>
                <c:pt idx="29">
                  <c:v>-4.926753810115554</c:v>
                </c:pt>
                <c:pt idx="30">
                  <c:v>-4.961845129926824</c:v>
                </c:pt>
                <c:pt idx="31">
                  <c:v>-5.035953102080545</c:v>
                </c:pt>
                <c:pt idx="32">
                  <c:v>-5.075173815233826</c:v>
                </c:pt>
                <c:pt idx="33">
                  <c:v>-5.158555424172878</c:v>
                </c:pt>
                <c:pt idx="34">
                  <c:v>-5.20300718674371</c:v>
                </c:pt>
                <c:pt idx="35">
                  <c:v>-5.249527202378605</c:v>
                </c:pt>
                <c:pt idx="36">
                  <c:v>-5.298317366548035</c:v>
                </c:pt>
                <c:pt idx="37">
                  <c:v>-5.349610660935587</c:v>
                </c:pt>
                <c:pt idx="38">
                  <c:v>-5.403677882205862</c:v>
                </c:pt>
                <c:pt idx="39">
                  <c:v>-5.403677882205862</c:v>
                </c:pt>
                <c:pt idx="40">
                  <c:v>-5.460836296045812</c:v>
                </c:pt>
                <c:pt idx="41">
                  <c:v>-5.521460917862245</c:v>
                </c:pt>
                <c:pt idx="42">
                  <c:v>-5.521460917862245</c:v>
                </c:pt>
                <c:pt idx="43">
                  <c:v>-5.585999438999818</c:v>
                </c:pt>
                <c:pt idx="44">
                  <c:v>-5.585999438999818</c:v>
                </c:pt>
                <c:pt idx="45">
                  <c:v>-5.654992310486768</c:v>
                </c:pt>
                <c:pt idx="46">
                  <c:v>-5.654992310486768</c:v>
                </c:pt>
                <c:pt idx="47">
                  <c:v>-5.729100282640491</c:v>
                </c:pt>
                <c:pt idx="48">
                  <c:v>-5.729100282640491</c:v>
                </c:pt>
                <c:pt idx="49">
                  <c:v>-5.809142990314026</c:v>
                </c:pt>
                <c:pt idx="50">
                  <c:v>-5.809142990314026</c:v>
                </c:pt>
                <c:pt idx="51">
                  <c:v>-5.896154367303658</c:v>
                </c:pt>
                <c:pt idx="52">
                  <c:v>-5.896154367303658</c:v>
                </c:pt>
                <c:pt idx="53">
                  <c:v>-5.896154367303658</c:v>
                </c:pt>
                <c:pt idx="54">
                  <c:v>-5.991464547107981</c:v>
                </c:pt>
                <c:pt idx="55">
                  <c:v>-5.991464547107981</c:v>
                </c:pt>
                <c:pt idx="56">
                  <c:v>-5.991464547107981</c:v>
                </c:pt>
                <c:pt idx="57">
                  <c:v>-5.991464547107981</c:v>
                </c:pt>
                <c:pt idx="58">
                  <c:v>-5.991464547107981</c:v>
                </c:pt>
                <c:pt idx="59">
                  <c:v>-6.09682506276581</c:v>
                </c:pt>
                <c:pt idx="60">
                  <c:v>-6.09682506276581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167904"/>
        <c:axId val="932837936"/>
      </c:scatterChart>
      <c:valAx>
        <c:axId val="934167904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73533726557466"/>
              <c:y val="0.93670197586716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2837936"/>
        <c:crossesAt val="-7.0"/>
        <c:crossBetween val="midCat"/>
      </c:valAx>
      <c:valAx>
        <c:axId val="932837936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41679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KB524 - log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38482583957502"/>
          <c:y val="0.121334431308528"/>
          <c:w val="0.870675860250687"/>
          <c:h val="0.765618899732435"/>
        </c:manualLayout>
      </c:layout>
      <c:scatterChart>
        <c:scatterStyle val="lineMarker"/>
        <c:varyColors val="0"/>
        <c:ser>
          <c:idx val="0"/>
          <c:order val="0"/>
          <c:tx>
            <c:v>KB524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'KB524'!$A$2:$A$62</c:f>
              <c:numCache>
                <c:formatCode>0.00</c:formatCode>
                <c:ptCount val="61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26.0</c:v>
                </c:pt>
                <c:pt idx="6">
                  <c:v>31.0</c:v>
                </c:pt>
                <c:pt idx="7">
                  <c:v>36.0</c:v>
                </c:pt>
                <c:pt idx="8">
                  <c:v>41.0</c:v>
                </c:pt>
                <c:pt idx="9">
                  <c:v>46.0</c:v>
                </c:pt>
                <c:pt idx="10">
                  <c:v>51.0</c:v>
                </c:pt>
                <c:pt idx="11">
                  <c:v>56.0</c:v>
                </c:pt>
                <c:pt idx="12">
                  <c:v>61.0</c:v>
                </c:pt>
                <c:pt idx="13">
                  <c:v>66.0</c:v>
                </c:pt>
                <c:pt idx="14">
                  <c:v>71.0</c:v>
                </c:pt>
                <c:pt idx="15">
                  <c:v>76.0</c:v>
                </c:pt>
                <c:pt idx="16">
                  <c:v>81.0</c:v>
                </c:pt>
                <c:pt idx="17">
                  <c:v>86.0</c:v>
                </c:pt>
                <c:pt idx="18">
                  <c:v>91.0</c:v>
                </c:pt>
                <c:pt idx="19">
                  <c:v>96.0</c:v>
                </c:pt>
                <c:pt idx="20">
                  <c:v>101.0</c:v>
                </c:pt>
                <c:pt idx="21">
                  <c:v>106.0</c:v>
                </c:pt>
                <c:pt idx="22">
                  <c:v>111.0</c:v>
                </c:pt>
                <c:pt idx="23">
                  <c:v>116.0</c:v>
                </c:pt>
                <c:pt idx="24">
                  <c:v>121.0</c:v>
                </c:pt>
                <c:pt idx="25">
                  <c:v>126.0</c:v>
                </c:pt>
                <c:pt idx="26">
                  <c:v>131.0</c:v>
                </c:pt>
                <c:pt idx="27">
                  <c:v>136.0</c:v>
                </c:pt>
                <c:pt idx="28">
                  <c:v>141.0</c:v>
                </c:pt>
                <c:pt idx="29">
                  <c:v>146.0</c:v>
                </c:pt>
                <c:pt idx="30">
                  <c:v>151.0</c:v>
                </c:pt>
                <c:pt idx="31">
                  <c:v>156.0</c:v>
                </c:pt>
                <c:pt idx="32">
                  <c:v>161.0</c:v>
                </c:pt>
                <c:pt idx="33">
                  <c:v>166.0</c:v>
                </c:pt>
                <c:pt idx="34">
                  <c:v>171.0</c:v>
                </c:pt>
                <c:pt idx="35">
                  <c:v>176.0</c:v>
                </c:pt>
                <c:pt idx="36">
                  <c:v>181.0</c:v>
                </c:pt>
                <c:pt idx="37">
                  <c:v>186.0</c:v>
                </c:pt>
                <c:pt idx="38">
                  <c:v>191.0</c:v>
                </c:pt>
                <c:pt idx="39">
                  <c:v>196.0</c:v>
                </c:pt>
              </c:numCache>
            </c:numRef>
          </c:xVal>
          <c:yVal>
            <c:numRef>
              <c:f>'KB523'!$E$2:$E$62</c:f>
              <c:numCache>
                <c:formatCode>0.00</c:formatCode>
                <c:ptCount val="61"/>
                <c:pt idx="0">
                  <c:v>-2.367123614131617</c:v>
                </c:pt>
                <c:pt idx="1">
                  <c:v>-2.471003744619009</c:v>
                </c:pt>
                <c:pt idx="2">
                  <c:v>-2.570464538149647</c:v>
                </c:pt>
                <c:pt idx="3">
                  <c:v>-2.659260036932778</c:v>
                </c:pt>
                <c:pt idx="4">
                  <c:v>-2.752786094943601</c:v>
                </c:pt>
                <c:pt idx="5">
                  <c:v>-2.843011186536327</c:v>
                </c:pt>
                <c:pt idx="6">
                  <c:v>-2.932757474392603</c:v>
                </c:pt>
                <c:pt idx="7">
                  <c:v>-3.021050081538281</c:v>
                </c:pt>
                <c:pt idx="8">
                  <c:v>-3.106663834261273</c:v>
                </c:pt>
                <c:pt idx="9">
                  <c:v>-3.194183212277829</c:v>
                </c:pt>
                <c:pt idx="10">
                  <c:v>-3.283414346005771</c:v>
                </c:pt>
                <c:pt idx="11">
                  <c:v>-3.381394754365975</c:v>
                </c:pt>
                <c:pt idx="12">
                  <c:v>-3.473768074496991</c:v>
                </c:pt>
                <c:pt idx="13">
                  <c:v>-3.566661821389687</c:v>
                </c:pt>
                <c:pt idx="14">
                  <c:v>-3.659320651872392</c:v>
                </c:pt>
                <c:pt idx="15">
                  <c:v>-3.740172748501486</c:v>
                </c:pt>
                <c:pt idx="16">
                  <c:v>-3.83970234384852</c:v>
                </c:pt>
                <c:pt idx="17">
                  <c:v>-3.924601787635006</c:v>
                </c:pt>
                <c:pt idx="18">
                  <c:v>-4.017383521085972</c:v>
                </c:pt>
                <c:pt idx="19">
                  <c:v>-4.119662370206391</c:v>
                </c:pt>
                <c:pt idx="20">
                  <c:v>-4.199705077879927</c:v>
                </c:pt>
                <c:pt idx="21">
                  <c:v>-4.286716454869557</c:v>
                </c:pt>
                <c:pt idx="22">
                  <c:v>-4.4022293419914</c:v>
                </c:pt>
                <c:pt idx="23">
                  <c:v>-4.465408243612933</c:v>
                </c:pt>
                <c:pt idx="24">
                  <c:v>-4.58047757339772</c:v>
                </c:pt>
                <c:pt idx="25">
                  <c:v>-4.656463480375641</c:v>
                </c:pt>
                <c:pt idx="26">
                  <c:v>-4.710530701645918</c:v>
                </c:pt>
                <c:pt idx="27">
                  <c:v>-4.797542078635547</c:v>
                </c:pt>
                <c:pt idx="28">
                  <c:v>-4.860062435616881</c:v>
                </c:pt>
                <c:pt idx="29">
                  <c:v>-4.926753810115554</c:v>
                </c:pt>
                <c:pt idx="30">
                  <c:v>-4.961845129926824</c:v>
                </c:pt>
                <c:pt idx="31">
                  <c:v>-5.035953102080545</c:v>
                </c:pt>
                <c:pt idx="32">
                  <c:v>-5.075173815233826</c:v>
                </c:pt>
                <c:pt idx="33">
                  <c:v>-5.158555424172878</c:v>
                </c:pt>
                <c:pt idx="34">
                  <c:v>-5.20300718674371</c:v>
                </c:pt>
                <c:pt idx="35">
                  <c:v>-5.249527202378605</c:v>
                </c:pt>
                <c:pt idx="36">
                  <c:v>-5.298317366548035</c:v>
                </c:pt>
                <c:pt idx="37">
                  <c:v>-5.349610660935587</c:v>
                </c:pt>
                <c:pt idx="38">
                  <c:v>-5.403677882205862</c:v>
                </c:pt>
                <c:pt idx="39">
                  <c:v>-5.403677882205862</c:v>
                </c:pt>
                <c:pt idx="40">
                  <c:v>-5.460836296045812</c:v>
                </c:pt>
                <c:pt idx="41">
                  <c:v>-5.521460917862245</c:v>
                </c:pt>
                <c:pt idx="42">
                  <c:v>-5.521460917862245</c:v>
                </c:pt>
                <c:pt idx="43">
                  <c:v>-5.585999438999818</c:v>
                </c:pt>
                <c:pt idx="44">
                  <c:v>-5.585999438999818</c:v>
                </c:pt>
                <c:pt idx="45">
                  <c:v>-5.654992310486768</c:v>
                </c:pt>
                <c:pt idx="46">
                  <c:v>-5.654992310486768</c:v>
                </c:pt>
                <c:pt idx="47">
                  <c:v>-5.729100282640491</c:v>
                </c:pt>
                <c:pt idx="48">
                  <c:v>-5.729100282640491</c:v>
                </c:pt>
                <c:pt idx="49">
                  <c:v>-5.809142990314026</c:v>
                </c:pt>
                <c:pt idx="50">
                  <c:v>-5.809142990314026</c:v>
                </c:pt>
                <c:pt idx="51">
                  <c:v>-5.896154367303658</c:v>
                </c:pt>
                <c:pt idx="52">
                  <c:v>-5.896154367303658</c:v>
                </c:pt>
                <c:pt idx="53">
                  <c:v>-5.896154367303658</c:v>
                </c:pt>
                <c:pt idx="54">
                  <c:v>-5.991464547107981</c:v>
                </c:pt>
                <c:pt idx="55">
                  <c:v>-5.991464547107981</c:v>
                </c:pt>
                <c:pt idx="56">
                  <c:v>-5.991464547107981</c:v>
                </c:pt>
                <c:pt idx="57">
                  <c:v>-5.991464547107981</c:v>
                </c:pt>
                <c:pt idx="58">
                  <c:v>-5.991464547107981</c:v>
                </c:pt>
                <c:pt idx="59">
                  <c:v>-6.09682506276581</c:v>
                </c:pt>
                <c:pt idx="60">
                  <c:v>-6.09682506276581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879536"/>
        <c:axId val="932883296"/>
      </c:scatterChart>
      <c:valAx>
        <c:axId val="932879536"/>
        <c:scaling>
          <c:orientation val="minMax"/>
          <c:max val="30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73533726557466"/>
              <c:y val="0.93670197586716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2883296"/>
        <c:crossesAt val="-7.0"/>
        <c:crossBetween val="midCat"/>
      </c:valAx>
      <c:valAx>
        <c:axId val="932883296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2879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Grubbs et al. - MA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Grubbs et al. </c:v>
          </c:tx>
          <c:spPr>
            <a:ln w="47625">
              <a:noFill/>
            </a:ln>
            <a:effectLst/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</c:v>
                </c:pt>
                <c:pt idx="7">
                  <c:v>4.73</c:v>
                </c:pt>
                <c:pt idx="8">
                  <c:v>5.35</c:v>
                </c:pt>
                <c:pt idx="9">
                  <c:v>6.0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16.4</c:v>
                </c:pt>
                <c:pt idx="22">
                  <c:v>17.48</c:v>
                </c:pt>
                <c:pt idx="23">
                  <c:v>18.6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26.0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37.73</c:v>
                </c:pt>
                <c:pt idx="38">
                  <c:v>39.35</c:v>
                </c:pt>
                <c:pt idx="39">
                  <c:v>41.0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67.6</c:v>
                </c:pt>
                <c:pt idx="54">
                  <c:v>69.75</c:v>
                </c:pt>
                <c:pt idx="55">
                  <c:v>71.93</c:v>
                </c:pt>
                <c:pt idx="56">
                  <c:v>74.15000000000001</c:v>
                </c:pt>
                <c:pt idx="57">
                  <c:v>76.4</c:v>
                </c:pt>
                <c:pt idx="58">
                  <c:v>78.68000000000001</c:v>
                </c:pt>
                <c:pt idx="59">
                  <c:v>81.0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0.024</c:v>
                </c:pt>
                <c:pt idx="1">
                  <c:v>0.051</c:v>
                </c:pt>
                <c:pt idx="2">
                  <c:v>0.081</c:v>
                </c:pt>
                <c:pt idx="3">
                  <c:v>0.115</c:v>
                </c:pt>
                <c:pt idx="4">
                  <c:v>0.147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</c:v>
                </c:pt>
                <c:pt idx="9">
                  <c:v>0.328</c:v>
                </c:pt>
                <c:pt idx="10">
                  <c:v>0.366</c:v>
                </c:pt>
                <c:pt idx="11">
                  <c:v>0.403</c:v>
                </c:pt>
                <c:pt idx="12">
                  <c:v>0.439</c:v>
                </c:pt>
                <c:pt idx="13">
                  <c:v>0.474</c:v>
                </c:pt>
                <c:pt idx="14">
                  <c:v>0.509</c:v>
                </c:pt>
                <c:pt idx="15">
                  <c:v>0.542</c:v>
                </c:pt>
                <c:pt idx="16">
                  <c:v>0.574</c:v>
                </c:pt>
                <c:pt idx="17">
                  <c:v>0.604</c:v>
                </c:pt>
                <c:pt idx="18">
                  <c:v>0.634</c:v>
                </c:pt>
                <c:pt idx="19">
                  <c:v>0.659</c:v>
                </c:pt>
                <c:pt idx="20">
                  <c:v>0.684</c:v>
                </c:pt>
                <c:pt idx="21">
                  <c:v>0.707</c:v>
                </c:pt>
                <c:pt idx="22">
                  <c:v>0.73</c:v>
                </c:pt>
                <c:pt idx="23">
                  <c:v>0.751</c:v>
                </c:pt>
                <c:pt idx="24">
                  <c:v>0.77</c:v>
                </c:pt>
                <c:pt idx="25">
                  <c:v>0.788</c:v>
                </c:pt>
                <c:pt idx="26">
                  <c:v>0.804</c:v>
                </c:pt>
                <c:pt idx="27">
                  <c:v>0.82</c:v>
                </c:pt>
                <c:pt idx="28">
                  <c:v>0.835</c:v>
                </c:pt>
                <c:pt idx="29">
                  <c:v>0.848</c:v>
                </c:pt>
                <c:pt idx="30">
                  <c:v>0.861</c:v>
                </c:pt>
                <c:pt idx="31">
                  <c:v>0.872</c:v>
                </c:pt>
                <c:pt idx="32">
                  <c:v>0.883</c:v>
                </c:pt>
                <c:pt idx="33">
                  <c:v>0.894</c:v>
                </c:pt>
                <c:pt idx="34">
                  <c:v>0.904</c:v>
                </c:pt>
                <c:pt idx="35">
                  <c:v>0.912</c:v>
                </c:pt>
                <c:pt idx="36">
                  <c:v>0.921</c:v>
                </c:pt>
                <c:pt idx="37">
                  <c:v>0.929</c:v>
                </c:pt>
                <c:pt idx="38">
                  <c:v>0.935</c:v>
                </c:pt>
                <c:pt idx="39">
                  <c:v>0.941</c:v>
                </c:pt>
                <c:pt idx="40">
                  <c:v>0.946</c:v>
                </c:pt>
                <c:pt idx="41">
                  <c:v>0.951</c:v>
                </c:pt>
                <c:pt idx="42">
                  <c:v>0.955</c:v>
                </c:pt>
                <c:pt idx="43">
                  <c:v>0.958</c:v>
                </c:pt>
                <c:pt idx="44">
                  <c:v>0.961</c:v>
                </c:pt>
                <c:pt idx="45">
                  <c:v>0.966</c:v>
                </c:pt>
                <c:pt idx="46">
                  <c:v>0.97</c:v>
                </c:pt>
                <c:pt idx="47">
                  <c:v>0.971</c:v>
                </c:pt>
                <c:pt idx="48">
                  <c:v>0.975</c:v>
                </c:pt>
                <c:pt idx="49">
                  <c:v>0.977</c:v>
                </c:pt>
                <c:pt idx="50">
                  <c:v>0.98</c:v>
                </c:pt>
                <c:pt idx="51">
                  <c:v>0.98</c:v>
                </c:pt>
                <c:pt idx="52">
                  <c:v>0.982</c:v>
                </c:pt>
                <c:pt idx="53">
                  <c:v>0.983</c:v>
                </c:pt>
                <c:pt idx="54">
                  <c:v>0.986</c:v>
                </c:pt>
                <c:pt idx="55">
                  <c:v>0.987</c:v>
                </c:pt>
                <c:pt idx="56">
                  <c:v>0.988</c:v>
                </c:pt>
                <c:pt idx="57">
                  <c:v>0.99</c:v>
                </c:pt>
                <c:pt idx="58">
                  <c:v>0.99</c:v>
                </c:pt>
                <c:pt idx="59">
                  <c:v>0.992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190672"/>
        <c:axId val="934194432"/>
      </c:scatterChart>
      <c:valAx>
        <c:axId val="934190672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4194432"/>
        <c:crosses val="autoZero"/>
        <c:crossBetween val="midCat"/>
      </c:valAx>
      <c:valAx>
        <c:axId val="93419443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41906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xVal>
            <c:numRef>
              <c:f>'KB304'!$A$2:$A$27</c:f>
              <c:numCache>
                <c:formatCode>0.00</c:formatCode>
                <c:ptCount val="26"/>
                <c:pt idx="0" formatCode="General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'KB304'!$C$2:$C$27</c:f>
              <c:numCache>
                <c:formatCode>0%</c:formatCode>
                <c:ptCount val="26"/>
                <c:pt idx="0">
                  <c:v>0.0</c:v>
                </c:pt>
                <c:pt idx="1">
                  <c:v>0.17</c:v>
                </c:pt>
                <c:pt idx="2">
                  <c:v>0.42</c:v>
                </c:pt>
                <c:pt idx="3">
                  <c:v>0.575</c:v>
                </c:pt>
                <c:pt idx="4">
                  <c:v>0.665</c:v>
                </c:pt>
                <c:pt idx="5">
                  <c:v>0.73</c:v>
                </c:pt>
                <c:pt idx="6">
                  <c:v>0.77</c:v>
                </c:pt>
                <c:pt idx="7">
                  <c:v>0.805</c:v>
                </c:pt>
                <c:pt idx="8">
                  <c:v>0.83</c:v>
                </c:pt>
                <c:pt idx="9">
                  <c:v>0.85</c:v>
                </c:pt>
                <c:pt idx="10">
                  <c:v>0.865</c:v>
                </c:pt>
                <c:pt idx="11">
                  <c:v>0.885</c:v>
                </c:pt>
                <c:pt idx="12">
                  <c:v>0.895</c:v>
                </c:pt>
                <c:pt idx="13">
                  <c:v>0.905</c:v>
                </c:pt>
                <c:pt idx="14">
                  <c:v>0.915</c:v>
                </c:pt>
                <c:pt idx="15">
                  <c:v>0.92</c:v>
                </c:pt>
                <c:pt idx="16">
                  <c:v>0.925</c:v>
                </c:pt>
                <c:pt idx="17">
                  <c:v>0.94</c:v>
                </c:pt>
                <c:pt idx="18">
                  <c:v>0.94</c:v>
                </c:pt>
                <c:pt idx="19">
                  <c:v>0.945</c:v>
                </c:pt>
                <c:pt idx="20">
                  <c:v>0.95</c:v>
                </c:pt>
                <c:pt idx="21">
                  <c:v>0.955</c:v>
                </c:pt>
                <c:pt idx="22">
                  <c:v>0.955</c:v>
                </c:pt>
                <c:pt idx="23">
                  <c:v>0.965</c:v>
                </c:pt>
                <c:pt idx="24">
                  <c:v>0.965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0669600"/>
        <c:axId val="860673360"/>
      </c:scatterChart>
      <c:valAx>
        <c:axId val="860669600"/>
        <c:scaling>
          <c:orientation val="minMax"/>
          <c:max val="12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60673360"/>
        <c:crosses val="autoZero"/>
        <c:crossBetween val="midCat"/>
      </c:valAx>
      <c:valAx>
        <c:axId val="86067336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8606696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KB304 - Difference</a:t>
            </a:r>
          </a:p>
          <a:p>
            <a:pPr>
              <a:defRPr/>
            </a:pPr>
            <a:r>
              <a:rPr lang="en-US" sz="1100"/>
              <a:t>- change in conversion over time (dConversion/dt)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KB304 - Difference</c:v>
          </c:tx>
          <c:spPr>
            <a:ln w="47625">
              <a:noFill/>
            </a:ln>
            <a:effectLst/>
          </c:spPr>
          <c:marker>
            <c:symbol val="plus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xVal>
            <c:numRef>
              <c:f>'KB304'!$A$2:$A$27</c:f>
              <c:numCache>
                <c:formatCode>0.00</c:formatCode>
                <c:ptCount val="26"/>
                <c:pt idx="0" formatCode="General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'KB304'!$D$2:$D$27</c:f>
              <c:numCache>
                <c:formatCode>0%</c:formatCode>
                <c:ptCount val="26"/>
                <c:pt idx="0">
                  <c:v>0.0</c:v>
                </c:pt>
                <c:pt idx="1">
                  <c:v>0.17</c:v>
                </c:pt>
                <c:pt idx="2">
                  <c:v>0.25</c:v>
                </c:pt>
                <c:pt idx="3">
                  <c:v>0.155</c:v>
                </c:pt>
                <c:pt idx="4">
                  <c:v>0.0900000000000001</c:v>
                </c:pt>
                <c:pt idx="5">
                  <c:v>0.0649999999999999</c:v>
                </c:pt>
                <c:pt idx="6">
                  <c:v>0.04</c:v>
                </c:pt>
                <c:pt idx="7">
                  <c:v>0.035</c:v>
                </c:pt>
                <c:pt idx="8">
                  <c:v>0.0249999999999999</c:v>
                </c:pt>
                <c:pt idx="9">
                  <c:v>0.02</c:v>
                </c:pt>
                <c:pt idx="10">
                  <c:v>0.015</c:v>
                </c:pt>
                <c:pt idx="11">
                  <c:v>0.02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0.005</c:v>
                </c:pt>
                <c:pt idx="16">
                  <c:v>0.005</c:v>
                </c:pt>
                <c:pt idx="17">
                  <c:v>0.0149999999999999</c:v>
                </c:pt>
                <c:pt idx="18">
                  <c:v>0.0</c:v>
                </c:pt>
                <c:pt idx="19">
                  <c:v>0.005</c:v>
                </c:pt>
                <c:pt idx="20">
                  <c:v>0.005</c:v>
                </c:pt>
                <c:pt idx="21">
                  <c:v>0.005</c:v>
                </c:pt>
                <c:pt idx="22">
                  <c:v>0.0</c:v>
                </c:pt>
                <c:pt idx="23">
                  <c:v>0.01</c:v>
                </c:pt>
                <c:pt idx="24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219328"/>
        <c:axId val="934223088"/>
      </c:scatterChart>
      <c:valAx>
        <c:axId val="934219328"/>
        <c:scaling>
          <c:orientation val="minMax"/>
          <c:max val="12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(hours)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4223088"/>
        <c:crosses val="autoZero"/>
        <c:crossBetween val="midCat"/>
      </c:valAx>
      <c:valAx>
        <c:axId val="934223088"/>
        <c:scaling>
          <c:orientation val="minMax"/>
          <c:max val="1.0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Δ</a:t>
                </a:r>
                <a:r>
                  <a:rPr lang="en-GB"/>
                  <a:t> Conversion </a:t>
                </a:r>
                <a:r>
                  <a:rPr lang="en-US"/>
                  <a:t>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42193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Malonate Series</a:t>
            </a:r>
            <a:r>
              <a:rPr lang="en-US" baseline="0"/>
              <a:t> - 1 mol% comparison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KB523 (AA)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'KB523'!$A$2:$A$61</c:f>
              <c:numCache>
                <c:formatCode>0.00</c:formatCode>
                <c:ptCount val="6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</c:numCache>
            </c:numRef>
          </c:xVal>
          <c:yVal>
            <c:numRef>
              <c:f>'KB523'!$C$2:$C$61</c:f>
              <c:numCache>
                <c:formatCode>0%</c:formatCode>
                <c:ptCount val="60"/>
                <c:pt idx="0">
                  <c:v>0.0625</c:v>
                </c:pt>
                <c:pt idx="1">
                  <c:v>0.155</c:v>
                </c:pt>
                <c:pt idx="2">
                  <c:v>0.235</c:v>
                </c:pt>
                <c:pt idx="3">
                  <c:v>0.3</c:v>
                </c:pt>
                <c:pt idx="4">
                  <c:v>0.3625</c:v>
                </c:pt>
                <c:pt idx="5">
                  <c:v>0.4175</c:v>
                </c:pt>
                <c:pt idx="6">
                  <c:v>0.4675</c:v>
                </c:pt>
                <c:pt idx="7">
                  <c:v>0.5125</c:v>
                </c:pt>
                <c:pt idx="8">
                  <c:v>0.5525</c:v>
                </c:pt>
                <c:pt idx="9">
                  <c:v>0.59</c:v>
                </c:pt>
                <c:pt idx="10">
                  <c:v>0.625</c:v>
                </c:pt>
                <c:pt idx="11">
                  <c:v>0.66</c:v>
                </c:pt>
                <c:pt idx="12">
                  <c:v>0.69</c:v>
                </c:pt>
                <c:pt idx="13">
                  <c:v>0.7175</c:v>
                </c:pt>
                <c:pt idx="14">
                  <c:v>0.7425</c:v>
                </c:pt>
                <c:pt idx="15">
                  <c:v>0.7625</c:v>
                </c:pt>
                <c:pt idx="16">
                  <c:v>0.785</c:v>
                </c:pt>
                <c:pt idx="17">
                  <c:v>0.8025</c:v>
                </c:pt>
                <c:pt idx="18">
                  <c:v>0.82</c:v>
                </c:pt>
                <c:pt idx="19">
                  <c:v>0.8375</c:v>
                </c:pt>
                <c:pt idx="20">
                  <c:v>0.85</c:v>
                </c:pt>
                <c:pt idx="21">
                  <c:v>0.8625</c:v>
                </c:pt>
                <c:pt idx="22">
                  <c:v>0.8775</c:v>
                </c:pt>
                <c:pt idx="23">
                  <c:v>0.885</c:v>
                </c:pt>
                <c:pt idx="24">
                  <c:v>0.8975</c:v>
                </c:pt>
                <c:pt idx="25">
                  <c:v>0.905</c:v>
                </c:pt>
                <c:pt idx="26">
                  <c:v>0.91</c:v>
                </c:pt>
                <c:pt idx="27">
                  <c:v>0.9175</c:v>
                </c:pt>
                <c:pt idx="28">
                  <c:v>0.9225</c:v>
                </c:pt>
                <c:pt idx="29">
                  <c:v>0.9275</c:v>
                </c:pt>
                <c:pt idx="30">
                  <c:v>0.93</c:v>
                </c:pt>
                <c:pt idx="31">
                  <c:v>0.935</c:v>
                </c:pt>
                <c:pt idx="32">
                  <c:v>0.9375</c:v>
                </c:pt>
                <c:pt idx="33">
                  <c:v>0.9425</c:v>
                </c:pt>
                <c:pt idx="34">
                  <c:v>0.945</c:v>
                </c:pt>
                <c:pt idx="35">
                  <c:v>0.9475</c:v>
                </c:pt>
                <c:pt idx="36">
                  <c:v>0.95</c:v>
                </c:pt>
                <c:pt idx="37">
                  <c:v>0.9525</c:v>
                </c:pt>
                <c:pt idx="38">
                  <c:v>0.955</c:v>
                </c:pt>
                <c:pt idx="39">
                  <c:v>0.955</c:v>
                </c:pt>
                <c:pt idx="40">
                  <c:v>0.9575</c:v>
                </c:pt>
                <c:pt idx="41">
                  <c:v>0.96</c:v>
                </c:pt>
                <c:pt idx="42">
                  <c:v>0.96</c:v>
                </c:pt>
                <c:pt idx="43">
                  <c:v>0.9625</c:v>
                </c:pt>
                <c:pt idx="44">
                  <c:v>0.9625</c:v>
                </c:pt>
                <c:pt idx="45">
                  <c:v>0.965</c:v>
                </c:pt>
                <c:pt idx="46">
                  <c:v>0.965</c:v>
                </c:pt>
                <c:pt idx="47">
                  <c:v>0.9675</c:v>
                </c:pt>
                <c:pt idx="48">
                  <c:v>0.9675</c:v>
                </c:pt>
                <c:pt idx="49">
                  <c:v>0.97</c:v>
                </c:pt>
                <c:pt idx="50">
                  <c:v>0.97</c:v>
                </c:pt>
                <c:pt idx="51">
                  <c:v>0.9725</c:v>
                </c:pt>
                <c:pt idx="52">
                  <c:v>0.9725</c:v>
                </c:pt>
                <c:pt idx="53">
                  <c:v>0.9725</c:v>
                </c:pt>
                <c:pt idx="54">
                  <c:v>0.975</c:v>
                </c:pt>
                <c:pt idx="55">
                  <c:v>0.975</c:v>
                </c:pt>
                <c:pt idx="56">
                  <c:v>0.975</c:v>
                </c:pt>
                <c:pt idx="57">
                  <c:v>0.975</c:v>
                </c:pt>
                <c:pt idx="58">
                  <c:v>0.975</c:v>
                </c:pt>
                <c:pt idx="59">
                  <c:v>0.9775</c:v>
                </c:pt>
              </c:numCache>
            </c:numRef>
          </c:yVal>
          <c:smooth val="0"/>
        </c:ser>
        <c:ser>
          <c:idx val="1"/>
          <c:order val="1"/>
          <c:tx>
            <c:v>KB307 (PA)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'KB307'!$C$2:$C$61</c:f>
              <c:numCache>
                <c:formatCode>0%</c:formatCode>
                <c:ptCount val="60"/>
                <c:pt idx="0">
                  <c:v>0.0125</c:v>
                </c:pt>
                <c:pt idx="1">
                  <c:v>0.0375</c:v>
                </c:pt>
                <c:pt idx="2">
                  <c:v>0.25</c:v>
                </c:pt>
                <c:pt idx="3">
                  <c:v>0.53</c:v>
                </c:pt>
                <c:pt idx="4">
                  <c:v>0.705</c:v>
                </c:pt>
                <c:pt idx="5">
                  <c:v>0.805</c:v>
                </c:pt>
                <c:pt idx="6">
                  <c:v>0.865</c:v>
                </c:pt>
                <c:pt idx="7">
                  <c:v>0.9075</c:v>
                </c:pt>
                <c:pt idx="8">
                  <c:v>0.935</c:v>
                </c:pt>
                <c:pt idx="9">
                  <c:v>0.9475</c:v>
                </c:pt>
                <c:pt idx="10">
                  <c:v>0.9675</c:v>
                </c:pt>
                <c:pt idx="11">
                  <c:v>0.975</c:v>
                </c:pt>
                <c:pt idx="12">
                  <c:v>0.98</c:v>
                </c:pt>
                <c:pt idx="13">
                  <c:v>0.985</c:v>
                </c:pt>
                <c:pt idx="14">
                  <c:v>0.99</c:v>
                </c:pt>
                <c:pt idx="15">
                  <c:v>0.9925</c:v>
                </c:pt>
                <c:pt idx="16">
                  <c:v>0.995</c:v>
                </c:pt>
                <c:pt idx="17">
                  <c:v>0.9975</c:v>
                </c:pt>
                <c:pt idx="18">
                  <c:v>0.9975</c:v>
                </c:pt>
                <c:pt idx="19">
                  <c:v>0.9975</c:v>
                </c:pt>
                <c:pt idx="20">
                  <c:v>0.9975</c:v>
                </c:pt>
                <c:pt idx="21">
                  <c:v>0.9975</c:v>
                </c:pt>
                <c:pt idx="22">
                  <c:v>0.9975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624032"/>
        <c:axId val="932627792"/>
      </c:scatterChart>
      <c:valAx>
        <c:axId val="932624032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2627792"/>
        <c:crosses val="autoZero"/>
        <c:crossBetween val="midCat"/>
      </c:valAx>
      <c:valAx>
        <c:axId val="93262779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624032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KB307 - 0.5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KB307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'KB307'!$C$2:$C$61</c:f>
              <c:numCache>
                <c:formatCode>0%</c:formatCode>
                <c:ptCount val="60"/>
                <c:pt idx="0">
                  <c:v>0.0125</c:v>
                </c:pt>
                <c:pt idx="1">
                  <c:v>0.0375</c:v>
                </c:pt>
                <c:pt idx="2">
                  <c:v>0.25</c:v>
                </c:pt>
                <c:pt idx="3">
                  <c:v>0.53</c:v>
                </c:pt>
                <c:pt idx="4">
                  <c:v>0.705</c:v>
                </c:pt>
                <c:pt idx="5">
                  <c:v>0.805</c:v>
                </c:pt>
                <c:pt idx="6">
                  <c:v>0.865</c:v>
                </c:pt>
                <c:pt idx="7">
                  <c:v>0.9075</c:v>
                </c:pt>
                <c:pt idx="8">
                  <c:v>0.935</c:v>
                </c:pt>
                <c:pt idx="9">
                  <c:v>0.9475</c:v>
                </c:pt>
                <c:pt idx="10">
                  <c:v>0.9675</c:v>
                </c:pt>
                <c:pt idx="11">
                  <c:v>0.975</c:v>
                </c:pt>
                <c:pt idx="12">
                  <c:v>0.98</c:v>
                </c:pt>
                <c:pt idx="13">
                  <c:v>0.985</c:v>
                </c:pt>
                <c:pt idx="14">
                  <c:v>0.99</c:v>
                </c:pt>
                <c:pt idx="15">
                  <c:v>0.9925</c:v>
                </c:pt>
                <c:pt idx="16">
                  <c:v>0.995</c:v>
                </c:pt>
                <c:pt idx="17">
                  <c:v>0.9975</c:v>
                </c:pt>
                <c:pt idx="18">
                  <c:v>0.9975</c:v>
                </c:pt>
                <c:pt idx="19">
                  <c:v>0.9975</c:v>
                </c:pt>
                <c:pt idx="20">
                  <c:v>0.9975</c:v>
                </c:pt>
                <c:pt idx="21">
                  <c:v>0.9975</c:v>
                </c:pt>
                <c:pt idx="22">
                  <c:v>0.9975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927200"/>
        <c:axId val="932930960"/>
      </c:scatterChart>
      <c:valAx>
        <c:axId val="932927200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2930960"/>
        <c:crosses val="autoZero"/>
        <c:crossBetween val="midCat"/>
      </c:valAx>
      <c:valAx>
        <c:axId val="93293096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9272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KB307 - log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38482583957502"/>
          <c:y val="0.121334431308528"/>
          <c:w val="0.870675860250687"/>
          <c:h val="0.765618899732435"/>
        </c:manualLayout>
      </c:layout>
      <c:scatterChart>
        <c:scatterStyle val="lineMarker"/>
        <c:varyColors val="0"/>
        <c:ser>
          <c:idx val="0"/>
          <c:order val="0"/>
          <c:tx>
            <c:v>KB307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'KB307'!$E:$E</c:f>
              <c:numCache>
                <c:formatCode>0.00</c:formatCode>
                <c:ptCount val="1048576"/>
                <c:pt idx="0">
                  <c:v>0.0</c:v>
                </c:pt>
                <c:pt idx="1">
                  <c:v>-2.315163875200906</c:v>
                </c:pt>
                <c:pt idx="2">
                  <c:v>-2.340806305814243</c:v>
                </c:pt>
                <c:pt idx="3">
                  <c:v>-2.590267165445826</c:v>
                </c:pt>
                <c:pt idx="4">
                  <c:v>-3.057607677272078</c:v>
                </c:pt>
                <c:pt idx="5">
                  <c:v>-3.523365015636362</c:v>
                </c:pt>
                <c:pt idx="6">
                  <c:v>-3.937340813412436</c:v>
                </c:pt>
                <c:pt idx="7">
                  <c:v>-4.305065593537753</c:v>
                </c:pt>
                <c:pt idx="8">
                  <c:v>-4.683131727457803</c:v>
                </c:pt>
                <c:pt idx="9">
                  <c:v>-5.035953102080545</c:v>
                </c:pt>
                <c:pt idx="10">
                  <c:v>-5.249527202378605</c:v>
                </c:pt>
                <c:pt idx="11">
                  <c:v>-5.729100282640491</c:v>
                </c:pt>
                <c:pt idx="12">
                  <c:v>-5.991464547107981</c:v>
                </c:pt>
                <c:pt idx="13">
                  <c:v>-6.21460809842219</c:v>
                </c:pt>
                <c:pt idx="14">
                  <c:v>-6.502290170873972</c:v>
                </c:pt>
                <c:pt idx="15">
                  <c:v>-6.907755278982136</c:v>
                </c:pt>
                <c:pt idx="16">
                  <c:v>-7.195437351433925</c:v>
                </c:pt>
                <c:pt idx="17">
                  <c:v>-7.600902459542081</c:v>
                </c:pt>
                <c:pt idx="18">
                  <c:v>-8.294049640102048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49536"/>
        <c:axId val="934247600"/>
      </c:scatterChart>
      <c:valAx>
        <c:axId val="863649536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73533726557466"/>
              <c:y val="0.93670197586716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4247600"/>
        <c:crossesAt val="-9.0"/>
        <c:crossBetween val="midCat"/>
      </c:valAx>
      <c:valAx>
        <c:axId val="934247600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863649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KB503 - 1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KB503</c:v>
          </c:tx>
          <c:spPr>
            <a:ln w="47625">
              <a:noFill/>
            </a:ln>
          </c:spPr>
          <c:marker>
            <c:symbol val="x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3.0</c:v>
                </c:pt>
                <c:pt idx="1">
                  <c:v>8.0</c:v>
                </c:pt>
                <c:pt idx="2">
                  <c:v>13.0</c:v>
                </c:pt>
                <c:pt idx="3">
                  <c:v>18.0</c:v>
                </c:pt>
                <c:pt idx="4">
                  <c:v>23.0</c:v>
                </c:pt>
                <c:pt idx="5">
                  <c:v>28.0</c:v>
                </c:pt>
                <c:pt idx="6">
                  <c:v>33.0</c:v>
                </c:pt>
                <c:pt idx="7">
                  <c:v>38.0</c:v>
                </c:pt>
                <c:pt idx="8">
                  <c:v>43.0</c:v>
                </c:pt>
                <c:pt idx="9">
                  <c:v>48.0</c:v>
                </c:pt>
                <c:pt idx="10">
                  <c:v>53.0</c:v>
                </c:pt>
                <c:pt idx="11">
                  <c:v>58.0</c:v>
                </c:pt>
                <c:pt idx="12">
                  <c:v>63.0</c:v>
                </c:pt>
                <c:pt idx="13">
                  <c:v>68.0</c:v>
                </c:pt>
                <c:pt idx="14">
                  <c:v>73.0</c:v>
                </c:pt>
                <c:pt idx="15">
                  <c:v>78.0</c:v>
                </c:pt>
                <c:pt idx="16">
                  <c:v>83.0</c:v>
                </c:pt>
                <c:pt idx="17">
                  <c:v>88.0</c:v>
                </c:pt>
                <c:pt idx="18">
                  <c:v>93.0</c:v>
                </c:pt>
                <c:pt idx="19">
                  <c:v>98.0</c:v>
                </c:pt>
                <c:pt idx="20">
                  <c:v>103.0</c:v>
                </c:pt>
                <c:pt idx="21">
                  <c:v>108.0</c:v>
                </c:pt>
                <c:pt idx="22">
                  <c:v>113.0</c:v>
                </c:pt>
                <c:pt idx="23">
                  <c:v>118.0</c:v>
                </c:pt>
                <c:pt idx="24">
                  <c:v>123.0</c:v>
                </c:pt>
                <c:pt idx="25">
                  <c:v>128.0</c:v>
                </c:pt>
                <c:pt idx="26">
                  <c:v>133.0</c:v>
                </c:pt>
                <c:pt idx="27">
                  <c:v>138.0</c:v>
                </c:pt>
                <c:pt idx="28">
                  <c:v>143.0</c:v>
                </c:pt>
                <c:pt idx="29">
                  <c:v>148.0</c:v>
                </c:pt>
                <c:pt idx="30">
                  <c:v>153.0</c:v>
                </c:pt>
                <c:pt idx="31">
                  <c:v>158.0</c:v>
                </c:pt>
                <c:pt idx="32">
                  <c:v>163.0</c:v>
                </c:pt>
                <c:pt idx="33">
                  <c:v>168.0</c:v>
                </c:pt>
                <c:pt idx="34">
                  <c:v>173.0</c:v>
                </c:pt>
                <c:pt idx="35">
                  <c:v>178.0</c:v>
                </c:pt>
                <c:pt idx="36">
                  <c:v>183.0</c:v>
                </c:pt>
                <c:pt idx="37">
                  <c:v>188.0</c:v>
                </c:pt>
                <c:pt idx="38">
                  <c:v>193.0</c:v>
                </c:pt>
                <c:pt idx="39">
                  <c:v>198.0</c:v>
                </c:pt>
                <c:pt idx="40">
                  <c:v>203.0</c:v>
                </c:pt>
                <c:pt idx="41">
                  <c:v>208.0</c:v>
                </c:pt>
                <c:pt idx="42">
                  <c:v>213.0</c:v>
                </c:pt>
                <c:pt idx="43">
                  <c:v>218.0</c:v>
                </c:pt>
                <c:pt idx="44">
                  <c:v>223.0</c:v>
                </c:pt>
                <c:pt idx="45">
                  <c:v>228.0</c:v>
                </c:pt>
                <c:pt idx="46">
                  <c:v>233.0</c:v>
                </c:pt>
                <c:pt idx="47">
                  <c:v>238.0</c:v>
                </c:pt>
                <c:pt idx="48">
                  <c:v>243.0</c:v>
                </c:pt>
                <c:pt idx="49">
                  <c:v>248.0</c:v>
                </c:pt>
                <c:pt idx="50">
                  <c:v>253.0</c:v>
                </c:pt>
                <c:pt idx="51">
                  <c:v>258.0</c:v>
                </c:pt>
                <c:pt idx="52">
                  <c:v>263.0</c:v>
                </c:pt>
                <c:pt idx="53">
                  <c:v>268.0</c:v>
                </c:pt>
                <c:pt idx="54">
                  <c:v>273.0</c:v>
                </c:pt>
                <c:pt idx="55">
                  <c:v>278.0</c:v>
                </c:pt>
                <c:pt idx="56">
                  <c:v>283.0</c:v>
                </c:pt>
                <c:pt idx="57">
                  <c:v>288.0</c:v>
                </c:pt>
                <c:pt idx="58">
                  <c:v>293.0</c:v>
                </c:pt>
                <c:pt idx="59">
                  <c:v>298.0</c:v>
                </c:pt>
              </c:numCache>
            </c:numRef>
          </c:xVal>
          <c:yVal>
            <c:numRef>
              <c:f>'KB503'!$C$2:$C$61</c:f>
              <c:numCache>
                <c:formatCode>0%</c:formatCode>
                <c:ptCount val="60"/>
                <c:pt idx="0">
                  <c:v>0.01</c:v>
                </c:pt>
                <c:pt idx="1">
                  <c:v>0.04</c:v>
                </c:pt>
                <c:pt idx="2">
                  <c:v>0.295</c:v>
                </c:pt>
                <c:pt idx="3">
                  <c:v>0.715</c:v>
                </c:pt>
                <c:pt idx="4">
                  <c:v>0.885</c:v>
                </c:pt>
                <c:pt idx="5">
                  <c:v>0.955</c:v>
                </c:pt>
                <c:pt idx="6">
                  <c:v>0.9825</c:v>
                </c:pt>
                <c:pt idx="7">
                  <c:v>0.9975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87616"/>
        <c:axId val="863691376"/>
      </c:scatterChart>
      <c:valAx>
        <c:axId val="863687616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863691376"/>
        <c:crosses val="autoZero"/>
        <c:crossBetween val="midCat"/>
      </c:valAx>
      <c:valAx>
        <c:axId val="86369137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863687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KB503 - log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38482583957502"/>
          <c:y val="0.121334431308528"/>
          <c:w val="0.870675860250687"/>
          <c:h val="0.765618899732435"/>
        </c:manualLayout>
      </c:layout>
      <c:scatterChart>
        <c:scatterStyle val="lineMarker"/>
        <c:varyColors val="0"/>
        <c:ser>
          <c:idx val="0"/>
          <c:order val="0"/>
          <c:tx>
            <c:v>KB523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3.0</c:v>
                </c:pt>
                <c:pt idx="1">
                  <c:v>8.0</c:v>
                </c:pt>
                <c:pt idx="2">
                  <c:v>13.0</c:v>
                </c:pt>
                <c:pt idx="3">
                  <c:v>18.0</c:v>
                </c:pt>
                <c:pt idx="4">
                  <c:v>23.0</c:v>
                </c:pt>
                <c:pt idx="5">
                  <c:v>28.0</c:v>
                </c:pt>
                <c:pt idx="6">
                  <c:v>33.0</c:v>
                </c:pt>
                <c:pt idx="7">
                  <c:v>38.0</c:v>
                </c:pt>
                <c:pt idx="8">
                  <c:v>43.0</c:v>
                </c:pt>
                <c:pt idx="9">
                  <c:v>48.0</c:v>
                </c:pt>
                <c:pt idx="10">
                  <c:v>53.0</c:v>
                </c:pt>
                <c:pt idx="11">
                  <c:v>58.0</c:v>
                </c:pt>
                <c:pt idx="12">
                  <c:v>63.0</c:v>
                </c:pt>
                <c:pt idx="13">
                  <c:v>68.0</c:v>
                </c:pt>
                <c:pt idx="14">
                  <c:v>73.0</c:v>
                </c:pt>
                <c:pt idx="15">
                  <c:v>78.0</c:v>
                </c:pt>
                <c:pt idx="16">
                  <c:v>83.0</c:v>
                </c:pt>
                <c:pt idx="17">
                  <c:v>88.0</c:v>
                </c:pt>
                <c:pt idx="18">
                  <c:v>93.0</c:v>
                </c:pt>
                <c:pt idx="19">
                  <c:v>98.0</c:v>
                </c:pt>
                <c:pt idx="20">
                  <c:v>103.0</c:v>
                </c:pt>
                <c:pt idx="21">
                  <c:v>108.0</c:v>
                </c:pt>
                <c:pt idx="22">
                  <c:v>113.0</c:v>
                </c:pt>
                <c:pt idx="23">
                  <c:v>118.0</c:v>
                </c:pt>
                <c:pt idx="24">
                  <c:v>123.0</c:v>
                </c:pt>
                <c:pt idx="25">
                  <c:v>128.0</c:v>
                </c:pt>
                <c:pt idx="26">
                  <c:v>133.0</c:v>
                </c:pt>
                <c:pt idx="27">
                  <c:v>138.0</c:v>
                </c:pt>
                <c:pt idx="28">
                  <c:v>143.0</c:v>
                </c:pt>
                <c:pt idx="29">
                  <c:v>148.0</c:v>
                </c:pt>
                <c:pt idx="30">
                  <c:v>153.0</c:v>
                </c:pt>
                <c:pt idx="31">
                  <c:v>158.0</c:v>
                </c:pt>
                <c:pt idx="32">
                  <c:v>163.0</c:v>
                </c:pt>
                <c:pt idx="33">
                  <c:v>168.0</c:v>
                </c:pt>
                <c:pt idx="34">
                  <c:v>173.0</c:v>
                </c:pt>
                <c:pt idx="35">
                  <c:v>178.0</c:v>
                </c:pt>
                <c:pt idx="36">
                  <c:v>183.0</c:v>
                </c:pt>
                <c:pt idx="37">
                  <c:v>188.0</c:v>
                </c:pt>
                <c:pt idx="38">
                  <c:v>193.0</c:v>
                </c:pt>
                <c:pt idx="39">
                  <c:v>198.0</c:v>
                </c:pt>
                <c:pt idx="40">
                  <c:v>203.0</c:v>
                </c:pt>
                <c:pt idx="41">
                  <c:v>208.0</c:v>
                </c:pt>
                <c:pt idx="42">
                  <c:v>213.0</c:v>
                </c:pt>
                <c:pt idx="43">
                  <c:v>218.0</c:v>
                </c:pt>
                <c:pt idx="44">
                  <c:v>223.0</c:v>
                </c:pt>
                <c:pt idx="45">
                  <c:v>228.0</c:v>
                </c:pt>
                <c:pt idx="46">
                  <c:v>233.0</c:v>
                </c:pt>
                <c:pt idx="47">
                  <c:v>238.0</c:v>
                </c:pt>
                <c:pt idx="48">
                  <c:v>243.0</c:v>
                </c:pt>
                <c:pt idx="49">
                  <c:v>248.0</c:v>
                </c:pt>
                <c:pt idx="50">
                  <c:v>253.0</c:v>
                </c:pt>
                <c:pt idx="51">
                  <c:v>258.0</c:v>
                </c:pt>
                <c:pt idx="52">
                  <c:v>263.0</c:v>
                </c:pt>
                <c:pt idx="53">
                  <c:v>268.0</c:v>
                </c:pt>
                <c:pt idx="54">
                  <c:v>273.0</c:v>
                </c:pt>
                <c:pt idx="55">
                  <c:v>278.0</c:v>
                </c:pt>
                <c:pt idx="56">
                  <c:v>283.0</c:v>
                </c:pt>
                <c:pt idx="57">
                  <c:v>288.0</c:v>
                </c:pt>
                <c:pt idx="58">
                  <c:v>293.0</c:v>
                </c:pt>
                <c:pt idx="59">
                  <c:v>298.0</c:v>
                </c:pt>
              </c:numCache>
            </c:numRef>
          </c:xVal>
          <c:yVal>
            <c:numRef>
              <c:f>'KB503'!$E:$E</c:f>
              <c:numCache>
                <c:formatCode>0.00</c:formatCode>
                <c:ptCount val="1048576"/>
                <c:pt idx="0">
                  <c:v>0.0</c:v>
                </c:pt>
                <c:pt idx="1">
                  <c:v>-2.312635428847547</c:v>
                </c:pt>
                <c:pt idx="2">
                  <c:v>-2.343407087514301</c:v>
                </c:pt>
                <c:pt idx="3">
                  <c:v>-2.652142569163914</c:v>
                </c:pt>
                <c:pt idx="4">
                  <c:v>-3.557851191707532</c:v>
                </c:pt>
                <c:pt idx="5">
                  <c:v>-4.465408243612933</c:v>
                </c:pt>
                <c:pt idx="6">
                  <c:v>-5.403677882205862</c:v>
                </c:pt>
                <c:pt idx="7">
                  <c:v>-6.348139491046717</c:v>
                </c:pt>
                <c:pt idx="8">
                  <c:v>-8.294049640102048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903824"/>
        <c:axId val="932915792"/>
      </c:scatterChart>
      <c:valAx>
        <c:axId val="932903824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73533726557466"/>
              <c:y val="0.93670197586716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2915792"/>
        <c:crossesAt val="-9.0"/>
        <c:crossBetween val="midCat"/>
      </c:valAx>
      <c:valAx>
        <c:axId val="932915792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29038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KB312 - 2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[1]KB312!$A$2:$A$22</c:f>
              <c:numCache>
                <c:formatCode>General</c:formatCode>
                <c:ptCount val="21"/>
                <c:pt idx="0">
                  <c:v>1.5</c:v>
                </c:pt>
                <c:pt idx="1">
                  <c:v>6.5</c:v>
                </c:pt>
                <c:pt idx="2">
                  <c:v>13.5</c:v>
                </c:pt>
                <c:pt idx="3">
                  <c:v>19.5</c:v>
                </c:pt>
                <c:pt idx="4">
                  <c:v>25.5</c:v>
                </c:pt>
                <c:pt idx="5">
                  <c:v>31.6</c:v>
                </c:pt>
                <c:pt idx="6">
                  <c:v>37.7</c:v>
                </c:pt>
                <c:pt idx="7">
                  <c:v>43.8</c:v>
                </c:pt>
                <c:pt idx="8">
                  <c:v>49.9</c:v>
                </c:pt>
                <c:pt idx="9">
                  <c:v>56.0</c:v>
                </c:pt>
                <c:pt idx="10">
                  <c:v>62.1</c:v>
                </c:pt>
                <c:pt idx="11">
                  <c:v>68.2</c:v>
                </c:pt>
                <c:pt idx="12">
                  <c:v>74.3</c:v>
                </c:pt>
                <c:pt idx="13">
                  <c:v>80.4</c:v>
                </c:pt>
                <c:pt idx="14">
                  <c:v>86.5</c:v>
                </c:pt>
                <c:pt idx="15">
                  <c:v>92.6</c:v>
                </c:pt>
                <c:pt idx="16">
                  <c:v>98.7</c:v>
                </c:pt>
                <c:pt idx="17">
                  <c:v>104.8</c:v>
                </c:pt>
                <c:pt idx="18">
                  <c:v>110.9</c:v>
                </c:pt>
                <c:pt idx="19">
                  <c:v>117.0</c:v>
                </c:pt>
                <c:pt idx="20">
                  <c:v>123.1</c:v>
                </c:pt>
              </c:numCache>
            </c:numRef>
          </c:xVal>
          <c:yVal>
            <c:numRef>
              <c:f>[1]KB312!$C$2:$C$22</c:f>
              <c:numCache>
                <c:formatCode>General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964432"/>
        <c:axId val="932968192"/>
      </c:scatterChart>
      <c:valAx>
        <c:axId val="932964432"/>
        <c:scaling>
          <c:orientation val="minMax"/>
          <c:max val="12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2968192"/>
        <c:crosses val="autoZero"/>
        <c:crossBetween val="midCat"/>
      </c:valAx>
      <c:valAx>
        <c:axId val="93296819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964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KB499 - 2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'KB499'!$A$2:$A$32</c:f>
              <c:numCache>
                <c:formatCode>0.00</c:formatCode>
                <c:ptCount val="31"/>
                <c:pt idx="0">
                  <c:v>1.5</c:v>
                </c:pt>
                <c:pt idx="1">
                  <c:v>6.5</c:v>
                </c:pt>
                <c:pt idx="2">
                  <c:v>13.5</c:v>
                </c:pt>
                <c:pt idx="3">
                  <c:v>19.5</c:v>
                </c:pt>
                <c:pt idx="4">
                  <c:v>25.5</c:v>
                </c:pt>
                <c:pt idx="5">
                  <c:v>31.6</c:v>
                </c:pt>
                <c:pt idx="6">
                  <c:v>37.7</c:v>
                </c:pt>
                <c:pt idx="7">
                  <c:v>43.8</c:v>
                </c:pt>
                <c:pt idx="8">
                  <c:v>49.9</c:v>
                </c:pt>
                <c:pt idx="9">
                  <c:v>56.0</c:v>
                </c:pt>
                <c:pt idx="10">
                  <c:v>62.1</c:v>
                </c:pt>
                <c:pt idx="11">
                  <c:v>68.2</c:v>
                </c:pt>
                <c:pt idx="12">
                  <c:v>74.3</c:v>
                </c:pt>
                <c:pt idx="13">
                  <c:v>80.4</c:v>
                </c:pt>
                <c:pt idx="14">
                  <c:v>86.5</c:v>
                </c:pt>
                <c:pt idx="15">
                  <c:v>92.6</c:v>
                </c:pt>
                <c:pt idx="16">
                  <c:v>98.7</c:v>
                </c:pt>
                <c:pt idx="17">
                  <c:v>104.8</c:v>
                </c:pt>
                <c:pt idx="18">
                  <c:v>110.9</c:v>
                </c:pt>
                <c:pt idx="19">
                  <c:v>117.0</c:v>
                </c:pt>
                <c:pt idx="20">
                  <c:v>123.1</c:v>
                </c:pt>
                <c:pt idx="21">
                  <c:v>129.2</c:v>
                </c:pt>
                <c:pt idx="22">
                  <c:v>135.3</c:v>
                </c:pt>
                <c:pt idx="23">
                  <c:v>141.4</c:v>
                </c:pt>
                <c:pt idx="24">
                  <c:v>147.5</c:v>
                </c:pt>
                <c:pt idx="25">
                  <c:v>153.6</c:v>
                </c:pt>
                <c:pt idx="26">
                  <c:v>159.7</c:v>
                </c:pt>
                <c:pt idx="27">
                  <c:v>165.8</c:v>
                </c:pt>
                <c:pt idx="28">
                  <c:v>171.9</c:v>
                </c:pt>
                <c:pt idx="29">
                  <c:v>178.0</c:v>
                </c:pt>
                <c:pt idx="30">
                  <c:v>184.1</c:v>
                </c:pt>
              </c:numCache>
            </c:numRef>
          </c:xVal>
          <c:yVal>
            <c:numRef>
              <c:f>'KB499'!$C$2:$C$32</c:f>
              <c:numCache>
                <c:formatCode>0%</c:formatCode>
                <c:ptCount val="31"/>
                <c:pt idx="0">
                  <c:v>0.005</c:v>
                </c:pt>
                <c:pt idx="1">
                  <c:v>0.005</c:v>
                </c:pt>
                <c:pt idx="2">
                  <c:v>0.0075</c:v>
                </c:pt>
                <c:pt idx="3">
                  <c:v>0.005</c:v>
                </c:pt>
                <c:pt idx="4">
                  <c:v>0.0075</c:v>
                </c:pt>
                <c:pt idx="5">
                  <c:v>0.0075</c:v>
                </c:pt>
                <c:pt idx="6">
                  <c:v>0.0075</c:v>
                </c:pt>
                <c:pt idx="7">
                  <c:v>0.01</c:v>
                </c:pt>
                <c:pt idx="8">
                  <c:v>0.0075</c:v>
                </c:pt>
                <c:pt idx="9">
                  <c:v>0.0075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0.0125</c:v>
                </c:pt>
                <c:pt idx="14">
                  <c:v>0.0125</c:v>
                </c:pt>
                <c:pt idx="15">
                  <c:v>0.0125</c:v>
                </c:pt>
                <c:pt idx="16">
                  <c:v>0.0125</c:v>
                </c:pt>
                <c:pt idx="17">
                  <c:v>0.0125</c:v>
                </c:pt>
                <c:pt idx="18">
                  <c:v>0.0125</c:v>
                </c:pt>
                <c:pt idx="19">
                  <c:v>0.0125</c:v>
                </c:pt>
                <c:pt idx="20">
                  <c:v>0.0125</c:v>
                </c:pt>
                <c:pt idx="21">
                  <c:v>0.015</c:v>
                </c:pt>
                <c:pt idx="22">
                  <c:v>0.015</c:v>
                </c:pt>
                <c:pt idx="23">
                  <c:v>0.015</c:v>
                </c:pt>
                <c:pt idx="24">
                  <c:v>0.015</c:v>
                </c:pt>
                <c:pt idx="25">
                  <c:v>0.015</c:v>
                </c:pt>
                <c:pt idx="26">
                  <c:v>0.015</c:v>
                </c:pt>
                <c:pt idx="27">
                  <c:v>0.0175</c:v>
                </c:pt>
                <c:pt idx="28">
                  <c:v>0.0175</c:v>
                </c:pt>
                <c:pt idx="29">
                  <c:v>0.0175</c:v>
                </c:pt>
                <c:pt idx="30">
                  <c:v>0.0182142857142857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988592"/>
        <c:axId val="932992352"/>
      </c:scatterChart>
      <c:valAx>
        <c:axId val="932988592"/>
        <c:scaling>
          <c:orientation val="minMax"/>
          <c:max val="12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2992352"/>
        <c:crosses val="autoZero"/>
        <c:crossBetween val="midCat"/>
      </c:valAx>
      <c:valAx>
        <c:axId val="93299235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29885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KB568 - 1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'KB568'!$A$2:$A$13</c:f>
              <c:numCache>
                <c:formatCode>0.00</c:formatCode>
                <c:ptCount val="12"/>
                <c:pt idx="0">
                  <c:v>1.5</c:v>
                </c:pt>
                <c:pt idx="1">
                  <c:v>6.5</c:v>
                </c:pt>
                <c:pt idx="2">
                  <c:v>13.5</c:v>
                </c:pt>
                <c:pt idx="3">
                  <c:v>19.5</c:v>
                </c:pt>
                <c:pt idx="4">
                  <c:v>25.5</c:v>
                </c:pt>
                <c:pt idx="5">
                  <c:v>31.6</c:v>
                </c:pt>
                <c:pt idx="6">
                  <c:v>37.7</c:v>
                </c:pt>
                <c:pt idx="7">
                  <c:v>43.8</c:v>
                </c:pt>
                <c:pt idx="8">
                  <c:v>49.9</c:v>
                </c:pt>
                <c:pt idx="9">
                  <c:v>56.0</c:v>
                </c:pt>
                <c:pt idx="10">
                  <c:v>62.1</c:v>
                </c:pt>
                <c:pt idx="11">
                  <c:v>68.2</c:v>
                </c:pt>
              </c:numCache>
            </c:numRef>
          </c:xVal>
          <c:yVal>
            <c:numRef>
              <c:f>'KB568'!$C$2:$C$13</c:f>
              <c:numCache>
                <c:formatCode>0%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0.005</c:v>
                </c:pt>
                <c:pt idx="4">
                  <c:v>0.01</c:v>
                </c:pt>
                <c:pt idx="5">
                  <c:v>0.01</c:v>
                </c:pt>
                <c:pt idx="6">
                  <c:v>0.015</c:v>
                </c:pt>
                <c:pt idx="7">
                  <c:v>0.02</c:v>
                </c:pt>
                <c:pt idx="8">
                  <c:v>0.025</c:v>
                </c:pt>
                <c:pt idx="9">
                  <c:v>0.025</c:v>
                </c:pt>
                <c:pt idx="10">
                  <c:v>0.03</c:v>
                </c:pt>
                <c:pt idx="11">
                  <c:v>0.03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023696"/>
        <c:axId val="933027456"/>
      </c:scatterChart>
      <c:valAx>
        <c:axId val="933023696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027456"/>
        <c:crosses val="autoZero"/>
        <c:crossBetween val="midCat"/>
      </c:valAx>
      <c:valAx>
        <c:axId val="93302745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0236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KB476 - 1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[2]KB476!$A$2:$A$61</c:f>
              <c:numCache>
                <c:formatCode>General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[2]KB476!$C$2:$C$61</c:f>
              <c:numCache>
                <c:formatCode>General</c:formatCode>
                <c:ptCount val="60"/>
                <c:pt idx="0">
                  <c:v>0.0</c:v>
                </c:pt>
                <c:pt idx="1">
                  <c:v>0.005</c:v>
                </c:pt>
                <c:pt idx="2">
                  <c:v>0.005</c:v>
                </c:pt>
                <c:pt idx="3">
                  <c:v>0.01</c:v>
                </c:pt>
                <c:pt idx="4">
                  <c:v>0.01</c:v>
                </c:pt>
                <c:pt idx="5">
                  <c:v>0.015</c:v>
                </c:pt>
                <c:pt idx="6">
                  <c:v>0.015</c:v>
                </c:pt>
                <c:pt idx="7">
                  <c:v>0.015</c:v>
                </c:pt>
                <c:pt idx="8">
                  <c:v>0.02</c:v>
                </c:pt>
                <c:pt idx="9">
                  <c:v>0.02</c:v>
                </c:pt>
                <c:pt idx="10">
                  <c:v>0.025</c:v>
                </c:pt>
                <c:pt idx="11">
                  <c:v>0.025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0.035</c:v>
                </c:pt>
                <c:pt idx="18">
                  <c:v>0.035</c:v>
                </c:pt>
                <c:pt idx="19">
                  <c:v>0.035</c:v>
                </c:pt>
                <c:pt idx="20">
                  <c:v>0.035</c:v>
                </c:pt>
                <c:pt idx="21">
                  <c:v>0.035</c:v>
                </c:pt>
                <c:pt idx="22">
                  <c:v>0.035</c:v>
                </c:pt>
                <c:pt idx="23">
                  <c:v>0.035</c:v>
                </c:pt>
                <c:pt idx="24">
                  <c:v>0.035</c:v>
                </c:pt>
                <c:pt idx="25">
                  <c:v>0.035</c:v>
                </c:pt>
                <c:pt idx="26">
                  <c:v>0.035</c:v>
                </c:pt>
                <c:pt idx="27">
                  <c:v>0.035</c:v>
                </c:pt>
                <c:pt idx="28">
                  <c:v>0.035</c:v>
                </c:pt>
                <c:pt idx="29">
                  <c:v>0.035</c:v>
                </c:pt>
                <c:pt idx="30">
                  <c:v>0.035</c:v>
                </c:pt>
                <c:pt idx="31">
                  <c:v>0.035</c:v>
                </c:pt>
                <c:pt idx="32">
                  <c:v>0.035</c:v>
                </c:pt>
                <c:pt idx="33">
                  <c:v>0.035</c:v>
                </c:pt>
                <c:pt idx="34">
                  <c:v>0.035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  <c:pt idx="52">
                  <c:v>0.04</c:v>
                </c:pt>
                <c:pt idx="53">
                  <c:v>0.04</c:v>
                </c:pt>
                <c:pt idx="54">
                  <c:v>0.04</c:v>
                </c:pt>
                <c:pt idx="55">
                  <c:v>0.04</c:v>
                </c:pt>
                <c:pt idx="56">
                  <c:v>0.04</c:v>
                </c:pt>
                <c:pt idx="57">
                  <c:v>0.04</c:v>
                </c:pt>
                <c:pt idx="58">
                  <c:v>0.04</c:v>
                </c:pt>
                <c:pt idx="59">
                  <c:v>0.04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040992"/>
        <c:axId val="933044752"/>
      </c:scatterChart>
      <c:valAx>
        <c:axId val="933040992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044752"/>
        <c:crosses val="autoZero"/>
        <c:crossBetween val="midCat"/>
      </c:valAx>
      <c:valAx>
        <c:axId val="93304475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0409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KB481 - 3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'KB481'!$A$2:$A$38</c:f>
              <c:numCache>
                <c:formatCode>0.00</c:formatCode>
                <c:ptCount val="37"/>
                <c:pt idx="0">
                  <c:v>1.5</c:v>
                </c:pt>
                <c:pt idx="1">
                  <c:v>6.5</c:v>
                </c:pt>
                <c:pt idx="2">
                  <c:v>11.5</c:v>
                </c:pt>
                <c:pt idx="3">
                  <c:v>16.5</c:v>
                </c:pt>
                <c:pt idx="4">
                  <c:v>21.5</c:v>
                </c:pt>
                <c:pt idx="5">
                  <c:v>26.5</c:v>
                </c:pt>
                <c:pt idx="6">
                  <c:v>31.5</c:v>
                </c:pt>
                <c:pt idx="7">
                  <c:v>36.5</c:v>
                </c:pt>
                <c:pt idx="8">
                  <c:v>41.5</c:v>
                </c:pt>
                <c:pt idx="9">
                  <c:v>46.5</c:v>
                </c:pt>
                <c:pt idx="10">
                  <c:v>51.5</c:v>
                </c:pt>
                <c:pt idx="11">
                  <c:v>56.5</c:v>
                </c:pt>
                <c:pt idx="12">
                  <c:v>61.5</c:v>
                </c:pt>
                <c:pt idx="13">
                  <c:v>66.5</c:v>
                </c:pt>
                <c:pt idx="14">
                  <c:v>71.5</c:v>
                </c:pt>
                <c:pt idx="15">
                  <c:v>76.5</c:v>
                </c:pt>
                <c:pt idx="16">
                  <c:v>81.5</c:v>
                </c:pt>
                <c:pt idx="17">
                  <c:v>86.5</c:v>
                </c:pt>
                <c:pt idx="18">
                  <c:v>91.5</c:v>
                </c:pt>
                <c:pt idx="19">
                  <c:v>96.5</c:v>
                </c:pt>
                <c:pt idx="20">
                  <c:v>101.5</c:v>
                </c:pt>
                <c:pt idx="21">
                  <c:v>106.5</c:v>
                </c:pt>
                <c:pt idx="22">
                  <c:v>111.5</c:v>
                </c:pt>
                <c:pt idx="23">
                  <c:v>116.5</c:v>
                </c:pt>
                <c:pt idx="24">
                  <c:v>121.5</c:v>
                </c:pt>
                <c:pt idx="25">
                  <c:v>126.5</c:v>
                </c:pt>
                <c:pt idx="26">
                  <c:v>131.5</c:v>
                </c:pt>
                <c:pt idx="27">
                  <c:v>136.5</c:v>
                </c:pt>
                <c:pt idx="28">
                  <c:v>141.5</c:v>
                </c:pt>
                <c:pt idx="29">
                  <c:v>146.5</c:v>
                </c:pt>
                <c:pt idx="30">
                  <c:v>151.5</c:v>
                </c:pt>
                <c:pt idx="31">
                  <c:v>156.5</c:v>
                </c:pt>
                <c:pt idx="32">
                  <c:v>161.5</c:v>
                </c:pt>
                <c:pt idx="33">
                  <c:v>166.5</c:v>
                </c:pt>
                <c:pt idx="34">
                  <c:v>171.5</c:v>
                </c:pt>
                <c:pt idx="35">
                  <c:v>176.5</c:v>
                </c:pt>
                <c:pt idx="36">
                  <c:v>181.5</c:v>
                </c:pt>
              </c:numCache>
            </c:numRef>
          </c:xVal>
          <c:yVal>
            <c:numRef>
              <c:f>'KB481'!$C$2:$C$38</c:f>
              <c:numCache>
                <c:formatCode>0%</c:formatCode>
                <c:ptCount val="37"/>
                <c:pt idx="0">
                  <c:v>0.035</c:v>
                </c:pt>
                <c:pt idx="1">
                  <c:v>0.185</c:v>
                </c:pt>
                <c:pt idx="2">
                  <c:v>0.255</c:v>
                </c:pt>
                <c:pt idx="3">
                  <c:v>0.3</c:v>
                </c:pt>
                <c:pt idx="4">
                  <c:v>0.33</c:v>
                </c:pt>
                <c:pt idx="5">
                  <c:v>0.355</c:v>
                </c:pt>
                <c:pt idx="6">
                  <c:v>0.375</c:v>
                </c:pt>
                <c:pt idx="7">
                  <c:v>0.385</c:v>
                </c:pt>
                <c:pt idx="8">
                  <c:v>0.395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0.42</c:v>
                </c:pt>
                <c:pt idx="14">
                  <c:v>0.43</c:v>
                </c:pt>
                <c:pt idx="15">
                  <c:v>0.435</c:v>
                </c:pt>
                <c:pt idx="16">
                  <c:v>0.44</c:v>
                </c:pt>
                <c:pt idx="17">
                  <c:v>0.44</c:v>
                </c:pt>
                <c:pt idx="18">
                  <c:v>0.44</c:v>
                </c:pt>
                <c:pt idx="19">
                  <c:v>0.44</c:v>
                </c:pt>
                <c:pt idx="20">
                  <c:v>0.44</c:v>
                </c:pt>
                <c:pt idx="21">
                  <c:v>0.44</c:v>
                </c:pt>
                <c:pt idx="22">
                  <c:v>0.445</c:v>
                </c:pt>
                <c:pt idx="23">
                  <c:v>0.445</c:v>
                </c:pt>
                <c:pt idx="24">
                  <c:v>0.445</c:v>
                </c:pt>
                <c:pt idx="25">
                  <c:v>0.445</c:v>
                </c:pt>
                <c:pt idx="26">
                  <c:v>0.445</c:v>
                </c:pt>
                <c:pt idx="27">
                  <c:v>0.445</c:v>
                </c:pt>
                <c:pt idx="28">
                  <c:v>0.445</c:v>
                </c:pt>
                <c:pt idx="29">
                  <c:v>0.45</c:v>
                </c:pt>
                <c:pt idx="30">
                  <c:v>0.45</c:v>
                </c:pt>
                <c:pt idx="31">
                  <c:v>0.45</c:v>
                </c:pt>
                <c:pt idx="32">
                  <c:v>0.45</c:v>
                </c:pt>
                <c:pt idx="33">
                  <c:v>0.45</c:v>
                </c:pt>
                <c:pt idx="34">
                  <c:v>0.45</c:v>
                </c:pt>
                <c:pt idx="35">
                  <c:v>0.45</c:v>
                </c:pt>
                <c:pt idx="36">
                  <c:v>0.45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082560"/>
        <c:axId val="933086320"/>
      </c:scatterChart>
      <c:valAx>
        <c:axId val="933082560"/>
        <c:scaling>
          <c:orientation val="minMax"/>
          <c:max val="18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086320"/>
        <c:crosses val="autoZero"/>
        <c:crossBetween val="midCat"/>
      </c:valAx>
      <c:valAx>
        <c:axId val="93308632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0825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KB526 - 30 min.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KB526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'KB526'!$A$2:$A$8</c:f>
              <c:numCache>
                <c:formatCode>0.00</c:formatCode>
                <c:ptCount val="7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26.5</c:v>
                </c:pt>
              </c:numCache>
            </c:numRef>
          </c:xVal>
          <c:yVal>
            <c:numRef>
              <c:f>'KB526'!$C$2:$C$8</c:f>
              <c:numCache>
                <c:formatCode>0%</c:formatCode>
                <c:ptCount val="7"/>
                <c:pt idx="0">
                  <c:v>0.0</c:v>
                </c:pt>
                <c:pt idx="1">
                  <c:v>0.31</c:v>
                </c:pt>
                <c:pt idx="2">
                  <c:v>0.69</c:v>
                </c:pt>
                <c:pt idx="3">
                  <c:v>0.99</c:v>
                </c:pt>
                <c:pt idx="4">
                  <c:v>1.0</c:v>
                </c:pt>
                <c:pt idx="5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113536"/>
        <c:axId val="933117296"/>
      </c:scatterChart>
      <c:valAx>
        <c:axId val="933113536"/>
        <c:scaling>
          <c:orientation val="minMax"/>
          <c:max val="30.0"/>
          <c:min val="1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3117296"/>
        <c:crosses val="autoZero"/>
        <c:crossBetween val="midCat"/>
      </c:valAx>
      <c:valAx>
        <c:axId val="93311729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3113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- 1 mol% comparison (log plot)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04514355675053"/>
          <c:y val="0.167767667930398"/>
          <c:w val="0.852383210101786"/>
          <c:h val="0.68907572664528"/>
        </c:manualLayout>
      </c:layout>
      <c:scatterChart>
        <c:scatterStyle val="lineMarker"/>
        <c:varyColors val="0"/>
        <c:ser>
          <c:idx val="0"/>
          <c:order val="0"/>
          <c:tx>
            <c:v>KB307 (PA)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'KB307'!$E:$E</c:f>
              <c:numCache>
                <c:formatCode>0.00</c:formatCode>
                <c:ptCount val="1048576"/>
                <c:pt idx="0">
                  <c:v>0.0</c:v>
                </c:pt>
                <c:pt idx="1">
                  <c:v>-2.315163875200906</c:v>
                </c:pt>
                <c:pt idx="2">
                  <c:v>-2.340806305814243</c:v>
                </c:pt>
                <c:pt idx="3">
                  <c:v>-2.590267165445826</c:v>
                </c:pt>
                <c:pt idx="4">
                  <c:v>-3.057607677272078</c:v>
                </c:pt>
                <c:pt idx="5">
                  <c:v>-3.523365015636362</c:v>
                </c:pt>
                <c:pt idx="6">
                  <c:v>-3.937340813412436</c:v>
                </c:pt>
                <c:pt idx="7">
                  <c:v>-4.305065593537753</c:v>
                </c:pt>
                <c:pt idx="8">
                  <c:v>-4.683131727457803</c:v>
                </c:pt>
                <c:pt idx="9">
                  <c:v>-5.035953102080545</c:v>
                </c:pt>
                <c:pt idx="10">
                  <c:v>-5.249527202378605</c:v>
                </c:pt>
                <c:pt idx="11">
                  <c:v>-5.729100282640491</c:v>
                </c:pt>
                <c:pt idx="12">
                  <c:v>-5.991464547107981</c:v>
                </c:pt>
                <c:pt idx="13">
                  <c:v>-6.21460809842219</c:v>
                </c:pt>
                <c:pt idx="14">
                  <c:v>-6.502290170873972</c:v>
                </c:pt>
                <c:pt idx="15">
                  <c:v>-6.907755278982136</c:v>
                </c:pt>
                <c:pt idx="16">
                  <c:v>-7.195437351433925</c:v>
                </c:pt>
                <c:pt idx="17">
                  <c:v>-7.600902459542081</c:v>
                </c:pt>
                <c:pt idx="18">
                  <c:v>-8.294049640102048</c:v>
                </c:pt>
              </c:numCache>
            </c:numRef>
          </c:yVal>
          <c:smooth val="0"/>
        </c:ser>
        <c:ser>
          <c:idx val="1"/>
          <c:order val="1"/>
          <c:tx>
            <c:v>KB523 (AA)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'KB523'!$A$2:$A$62</c:f>
              <c:numCache>
                <c:formatCode>0.00</c:formatCode>
                <c:ptCount val="61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</c:numCache>
            </c:numRef>
          </c:xVal>
          <c:yVal>
            <c:numRef>
              <c:f>'KB523'!$E$2:$E$62</c:f>
              <c:numCache>
                <c:formatCode>0.00</c:formatCode>
                <c:ptCount val="61"/>
                <c:pt idx="0">
                  <c:v>-2.367123614131617</c:v>
                </c:pt>
                <c:pt idx="1">
                  <c:v>-2.471003744619009</c:v>
                </c:pt>
                <c:pt idx="2">
                  <c:v>-2.570464538149647</c:v>
                </c:pt>
                <c:pt idx="3">
                  <c:v>-2.659260036932778</c:v>
                </c:pt>
                <c:pt idx="4">
                  <c:v>-2.752786094943601</c:v>
                </c:pt>
                <c:pt idx="5">
                  <c:v>-2.843011186536327</c:v>
                </c:pt>
                <c:pt idx="6">
                  <c:v>-2.932757474392603</c:v>
                </c:pt>
                <c:pt idx="7">
                  <c:v>-3.021050081538281</c:v>
                </c:pt>
                <c:pt idx="8">
                  <c:v>-3.106663834261273</c:v>
                </c:pt>
                <c:pt idx="9">
                  <c:v>-3.194183212277829</c:v>
                </c:pt>
                <c:pt idx="10">
                  <c:v>-3.283414346005771</c:v>
                </c:pt>
                <c:pt idx="11">
                  <c:v>-3.381394754365975</c:v>
                </c:pt>
                <c:pt idx="12">
                  <c:v>-3.473768074496991</c:v>
                </c:pt>
                <c:pt idx="13">
                  <c:v>-3.566661821389687</c:v>
                </c:pt>
                <c:pt idx="14">
                  <c:v>-3.659320651872392</c:v>
                </c:pt>
                <c:pt idx="15">
                  <c:v>-3.740172748501486</c:v>
                </c:pt>
                <c:pt idx="16">
                  <c:v>-3.83970234384852</c:v>
                </c:pt>
                <c:pt idx="17">
                  <c:v>-3.924601787635006</c:v>
                </c:pt>
                <c:pt idx="18">
                  <c:v>-4.017383521085972</c:v>
                </c:pt>
                <c:pt idx="19">
                  <c:v>-4.119662370206391</c:v>
                </c:pt>
                <c:pt idx="20">
                  <c:v>-4.199705077879927</c:v>
                </c:pt>
                <c:pt idx="21">
                  <c:v>-4.286716454869557</c:v>
                </c:pt>
                <c:pt idx="22">
                  <c:v>-4.4022293419914</c:v>
                </c:pt>
                <c:pt idx="23">
                  <c:v>-4.465408243612933</c:v>
                </c:pt>
                <c:pt idx="24">
                  <c:v>-4.58047757339772</c:v>
                </c:pt>
                <c:pt idx="25">
                  <c:v>-4.656463480375641</c:v>
                </c:pt>
                <c:pt idx="26">
                  <c:v>-4.710530701645918</c:v>
                </c:pt>
                <c:pt idx="27">
                  <c:v>-4.797542078635547</c:v>
                </c:pt>
                <c:pt idx="28">
                  <c:v>-4.860062435616881</c:v>
                </c:pt>
                <c:pt idx="29">
                  <c:v>-4.926753810115554</c:v>
                </c:pt>
                <c:pt idx="30">
                  <c:v>-4.961845129926824</c:v>
                </c:pt>
                <c:pt idx="31">
                  <c:v>-5.035953102080545</c:v>
                </c:pt>
                <c:pt idx="32">
                  <c:v>-5.075173815233826</c:v>
                </c:pt>
                <c:pt idx="33">
                  <c:v>-5.158555424172878</c:v>
                </c:pt>
                <c:pt idx="34">
                  <c:v>-5.20300718674371</c:v>
                </c:pt>
                <c:pt idx="35">
                  <c:v>-5.249527202378605</c:v>
                </c:pt>
                <c:pt idx="36">
                  <c:v>-5.298317366548035</c:v>
                </c:pt>
                <c:pt idx="37">
                  <c:v>-5.349610660935587</c:v>
                </c:pt>
                <c:pt idx="38">
                  <c:v>-5.403677882205862</c:v>
                </c:pt>
                <c:pt idx="39">
                  <c:v>-5.403677882205862</c:v>
                </c:pt>
                <c:pt idx="40">
                  <c:v>-5.460836296045812</c:v>
                </c:pt>
                <c:pt idx="41">
                  <c:v>-5.521460917862245</c:v>
                </c:pt>
                <c:pt idx="42">
                  <c:v>-5.521460917862245</c:v>
                </c:pt>
                <c:pt idx="43">
                  <c:v>-5.585999438999818</c:v>
                </c:pt>
                <c:pt idx="44">
                  <c:v>-5.585999438999818</c:v>
                </c:pt>
                <c:pt idx="45">
                  <c:v>-5.654992310486768</c:v>
                </c:pt>
                <c:pt idx="46">
                  <c:v>-5.654992310486768</c:v>
                </c:pt>
                <c:pt idx="47">
                  <c:v>-5.729100282640491</c:v>
                </c:pt>
                <c:pt idx="48">
                  <c:v>-5.729100282640491</c:v>
                </c:pt>
                <c:pt idx="49">
                  <c:v>-5.809142990314026</c:v>
                </c:pt>
                <c:pt idx="50">
                  <c:v>-5.809142990314026</c:v>
                </c:pt>
                <c:pt idx="51">
                  <c:v>-5.896154367303658</c:v>
                </c:pt>
                <c:pt idx="52">
                  <c:v>-5.896154367303658</c:v>
                </c:pt>
                <c:pt idx="53">
                  <c:v>-5.896154367303658</c:v>
                </c:pt>
                <c:pt idx="54">
                  <c:v>-5.991464547107981</c:v>
                </c:pt>
                <c:pt idx="55">
                  <c:v>-5.991464547107981</c:v>
                </c:pt>
                <c:pt idx="56">
                  <c:v>-5.991464547107981</c:v>
                </c:pt>
                <c:pt idx="57">
                  <c:v>-5.991464547107981</c:v>
                </c:pt>
                <c:pt idx="58">
                  <c:v>-5.991464547107981</c:v>
                </c:pt>
                <c:pt idx="59">
                  <c:v>-6.09682506276581</c:v>
                </c:pt>
                <c:pt idx="60">
                  <c:v>-6.09682506276581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650368"/>
        <c:axId val="932654128"/>
      </c:scatterChart>
      <c:valAx>
        <c:axId val="932650368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2654128"/>
        <c:crossesAt val="-9.0"/>
        <c:crossBetween val="midCat"/>
      </c:valAx>
      <c:valAx>
        <c:axId val="932654128"/>
        <c:scaling>
          <c:orientation val="minMax"/>
          <c:max val="-1.0"/>
          <c:min val="-9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932650368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- 1 mol% comparison (log plot) (25-90% conversion)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04514355675053"/>
          <c:y val="0.167767667930398"/>
          <c:w val="0.852383210101786"/>
          <c:h val="0.68907572664528"/>
        </c:manualLayout>
      </c:layout>
      <c:scatterChart>
        <c:scatterStyle val="lineMarker"/>
        <c:varyColors val="0"/>
        <c:ser>
          <c:idx val="0"/>
          <c:order val="0"/>
          <c:tx>
            <c:v>KB307 (PA)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0.134442217207605"/>
                  <c:y val="0.0410807815689705"/>
                </c:manualLayout>
              </c:layout>
              <c:numFmt formatCode="General" sourceLinked="0"/>
            </c:trendlineLbl>
          </c:trendline>
          <c:xVal>
            <c:numRef>
              <c:f>'KB307'!$A$4:$A$9</c:f>
              <c:numCache>
                <c:formatCode>0.00</c:formatCode>
                <c:ptCount val="6"/>
                <c:pt idx="0">
                  <c:v>3.5</c:v>
                </c:pt>
                <c:pt idx="1">
                  <c:v>4.5</c:v>
                </c:pt>
                <c:pt idx="2">
                  <c:v>5.5</c:v>
                </c:pt>
                <c:pt idx="3">
                  <c:v>6.5</c:v>
                </c:pt>
                <c:pt idx="4">
                  <c:v>7.5</c:v>
                </c:pt>
                <c:pt idx="5">
                  <c:v>8.5</c:v>
                </c:pt>
              </c:numCache>
            </c:numRef>
          </c:xVal>
          <c:yVal>
            <c:numRef>
              <c:f>'KB307'!$E$4:$E$9</c:f>
              <c:numCache>
                <c:formatCode>0.00</c:formatCode>
                <c:ptCount val="6"/>
                <c:pt idx="0">
                  <c:v>-2.590267165445826</c:v>
                </c:pt>
                <c:pt idx="1">
                  <c:v>-3.057607677272078</c:v>
                </c:pt>
                <c:pt idx="2">
                  <c:v>-3.523365015636362</c:v>
                </c:pt>
                <c:pt idx="3">
                  <c:v>-3.937340813412436</c:v>
                </c:pt>
                <c:pt idx="4">
                  <c:v>-4.305065593537753</c:v>
                </c:pt>
                <c:pt idx="5">
                  <c:v>-4.683131727457803</c:v>
                </c:pt>
              </c:numCache>
            </c:numRef>
          </c:yVal>
          <c:smooth val="0"/>
        </c:ser>
        <c:ser>
          <c:idx val="1"/>
          <c:order val="1"/>
          <c:tx>
            <c:v>KB523 (AA)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0.0569422172076051"/>
                  <c:y val="-0.11549042480801"/>
                </c:manualLayout>
              </c:layout>
              <c:numFmt formatCode="General" sourceLinked="0"/>
            </c:trendlineLbl>
          </c:trendline>
          <c:xVal>
            <c:numRef>
              <c:f>'KB523'!$A$4:$A$26</c:f>
              <c:numCache>
                <c:formatCode>0.00</c:formatCode>
                <c:ptCount val="23"/>
                <c:pt idx="0">
                  <c:v>3.0</c:v>
                </c:pt>
                <c:pt idx="1">
                  <c:v>4.0</c:v>
                </c:pt>
                <c:pt idx="2">
                  <c:v>5.0</c:v>
                </c:pt>
                <c:pt idx="3">
                  <c:v>6.0</c:v>
                </c:pt>
                <c:pt idx="4">
                  <c:v>7.0</c:v>
                </c:pt>
                <c:pt idx="5">
                  <c:v>8.0</c:v>
                </c:pt>
                <c:pt idx="6">
                  <c:v>9.0</c:v>
                </c:pt>
                <c:pt idx="7">
                  <c:v>10.0</c:v>
                </c:pt>
                <c:pt idx="8">
                  <c:v>11.0</c:v>
                </c:pt>
                <c:pt idx="9">
                  <c:v>12.0</c:v>
                </c:pt>
                <c:pt idx="10">
                  <c:v>13.0</c:v>
                </c:pt>
                <c:pt idx="11">
                  <c:v>14.0</c:v>
                </c:pt>
                <c:pt idx="12">
                  <c:v>15.0</c:v>
                </c:pt>
                <c:pt idx="13">
                  <c:v>16.0</c:v>
                </c:pt>
                <c:pt idx="14">
                  <c:v>17.0</c:v>
                </c:pt>
                <c:pt idx="15">
                  <c:v>18.0</c:v>
                </c:pt>
                <c:pt idx="16">
                  <c:v>19.0</c:v>
                </c:pt>
                <c:pt idx="17">
                  <c:v>20.0</c:v>
                </c:pt>
                <c:pt idx="18">
                  <c:v>21.0</c:v>
                </c:pt>
                <c:pt idx="19">
                  <c:v>22.0</c:v>
                </c:pt>
                <c:pt idx="20">
                  <c:v>23.0</c:v>
                </c:pt>
                <c:pt idx="21">
                  <c:v>24.0</c:v>
                </c:pt>
                <c:pt idx="22">
                  <c:v>25.0</c:v>
                </c:pt>
              </c:numCache>
            </c:numRef>
          </c:xVal>
          <c:yVal>
            <c:numRef>
              <c:f>'KB523'!$E$4:$E$26</c:f>
              <c:numCache>
                <c:formatCode>0.00</c:formatCode>
                <c:ptCount val="23"/>
                <c:pt idx="0">
                  <c:v>-2.570464538149647</c:v>
                </c:pt>
                <c:pt idx="1">
                  <c:v>-2.659260036932778</c:v>
                </c:pt>
                <c:pt idx="2">
                  <c:v>-2.752786094943601</c:v>
                </c:pt>
                <c:pt idx="3">
                  <c:v>-2.843011186536327</c:v>
                </c:pt>
                <c:pt idx="4">
                  <c:v>-2.932757474392603</c:v>
                </c:pt>
                <c:pt idx="5">
                  <c:v>-3.021050081538281</c:v>
                </c:pt>
                <c:pt idx="6">
                  <c:v>-3.106663834261273</c:v>
                </c:pt>
                <c:pt idx="7">
                  <c:v>-3.194183212277829</c:v>
                </c:pt>
                <c:pt idx="8">
                  <c:v>-3.283414346005771</c:v>
                </c:pt>
                <c:pt idx="9">
                  <c:v>-3.381394754365975</c:v>
                </c:pt>
                <c:pt idx="10">
                  <c:v>-3.473768074496991</c:v>
                </c:pt>
                <c:pt idx="11">
                  <c:v>-3.566661821389687</c:v>
                </c:pt>
                <c:pt idx="12">
                  <c:v>-3.659320651872392</c:v>
                </c:pt>
                <c:pt idx="13">
                  <c:v>-3.740172748501486</c:v>
                </c:pt>
                <c:pt idx="14">
                  <c:v>-3.83970234384852</c:v>
                </c:pt>
                <c:pt idx="15">
                  <c:v>-3.924601787635006</c:v>
                </c:pt>
                <c:pt idx="16">
                  <c:v>-4.017383521085972</c:v>
                </c:pt>
                <c:pt idx="17">
                  <c:v>-4.119662370206391</c:v>
                </c:pt>
                <c:pt idx="18">
                  <c:v>-4.199705077879927</c:v>
                </c:pt>
                <c:pt idx="19">
                  <c:v>-4.286716454869557</c:v>
                </c:pt>
                <c:pt idx="20">
                  <c:v>-4.4022293419914</c:v>
                </c:pt>
                <c:pt idx="21">
                  <c:v>-4.465408243612933</c:v>
                </c:pt>
                <c:pt idx="22">
                  <c:v>-4.58047757339772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458320"/>
        <c:axId val="933461664"/>
      </c:scatterChart>
      <c:valAx>
        <c:axId val="933458320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3461664"/>
        <c:crossesAt val="-9.0"/>
        <c:crossBetween val="midCat"/>
      </c:valAx>
      <c:valAx>
        <c:axId val="933461664"/>
        <c:scaling>
          <c:orientation val="minMax"/>
          <c:max val="-1.0"/>
          <c:min val="-9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933458320"/>
        <c:crosses val="autoZero"/>
        <c:crossBetween val="midCat"/>
      </c:valAx>
    </c:plotArea>
    <c:legend>
      <c:legendPos val="t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- 1 mol% comparison (log plot)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366069713847"/>
          <c:y val="0.192459025955089"/>
          <c:w val="0.852383210101786"/>
          <c:h val="0.68907572664528"/>
        </c:manualLayout>
      </c:layout>
      <c:scatterChart>
        <c:scatterStyle val="lineMarker"/>
        <c:varyColors val="0"/>
        <c:ser>
          <c:idx val="3"/>
          <c:order val="0"/>
          <c:tx>
            <c:v>KB523 (AA)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0.00952059727290186"/>
                  <c:y val="-0.116253135024789"/>
                </c:manualLayout>
              </c:layout>
              <c:numFmt formatCode="General" sourceLinked="0"/>
            </c:trendlineLbl>
          </c:trendline>
          <c:xVal>
            <c:numRef>
              <c:f>'KB523'!$A$2:$A$31</c:f>
              <c:numCache>
                <c:formatCode>0.00</c:formatCode>
                <c:ptCount val="3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</c:numCache>
            </c:numRef>
          </c:xVal>
          <c:yVal>
            <c:numRef>
              <c:f>'KB523'!$E$2:$E$31</c:f>
              <c:numCache>
                <c:formatCode>0.00</c:formatCode>
                <c:ptCount val="30"/>
                <c:pt idx="0">
                  <c:v>-2.367123614131617</c:v>
                </c:pt>
                <c:pt idx="1">
                  <c:v>-2.471003744619009</c:v>
                </c:pt>
                <c:pt idx="2">
                  <c:v>-2.570464538149647</c:v>
                </c:pt>
                <c:pt idx="3">
                  <c:v>-2.659260036932778</c:v>
                </c:pt>
                <c:pt idx="4">
                  <c:v>-2.752786094943601</c:v>
                </c:pt>
                <c:pt idx="5">
                  <c:v>-2.843011186536327</c:v>
                </c:pt>
                <c:pt idx="6">
                  <c:v>-2.932757474392603</c:v>
                </c:pt>
                <c:pt idx="7">
                  <c:v>-3.021050081538281</c:v>
                </c:pt>
                <c:pt idx="8">
                  <c:v>-3.106663834261273</c:v>
                </c:pt>
                <c:pt idx="9">
                  <c:v>-3.194183212277829</c:v>
                </c:pt>
                <c:pt idx="10">
                  <c:v>-3.283414346005771</c:v>
                </c:pt>
                <c:pt idx="11">
                  <c:v>-3.381394754365975</c:v>
                </c:pt>
                <c:pt idx="12">
                  <c:v>-3.473768074496991</c:v>
                </c:pt>
                <c:pt idx="13">
                  <c:v>-3.566661821389687</c:v>
                </c:pt>
                <c:pt idx="14">
                  <c:v>-3.659320651872392</c:v>
                </c:pt>
                <c:pt idx="15">
                  <c:v>-3.740172748501486</c:v>
                </c:pt>
                <c:pt idx="16">
                  <c:v>-3.83970234384852</c:v>
                </c:pt>
                <c:pt idx="17">
                  <c:v>-3.924601787635006</c:v>
                </c:pt>
                <c:pt idx="18">
                  <c:v>-4.017383521085972</c:v>
                </c:pt>
                <c:pt idx="19">
                  <c:v>-4.119662370206391</c:v>
                </c:pt>
                <c:pt idx="20">
                  <c:v>-4.199705077879927</c:v>
                </c:pt>
                <c:pt idx="21">
                  <c:v>-4.286716454869557</c:v>
                </c:pt>
                <c:pt idx="22">
                  <c:v>-4.4022293419914</c:v>
                </c:pt>
                <c:pt idx="23">
                  <c:v>-4.465408243612933</c:v>
                </c:pt>
                <c:pt idx="24">
                  <c:v>-4.58047757339772</c:v>
                </c:pt>
                <c:pt idx="25">
                  <c:v>-4.656463480375641</c:v>
                </c:pt>
                <c:pt idx="26">
                  <c:v>-4.710530701645918</c:v>
                </c:pt>
                <c:pt idx="27">
                  <c:v>-4.797542078635547</c:v>
                </c:pt>
                <c:pt idx="28">
                  <c:v>-4.860062435616881</c:v>
                </c:pt>
                <c:pt idx="29">
                  <c:v>-4.926753810115554</c:v>
                </c:pt>
              </c:numCache>
            </c:numRef>
          </c:yVal>
          <c:smooth val="0"/>
        </c:ser>
        <c:ser>
          <c:idx val="0"/>
          <c:order val="1"/>
          <c:tx>
            <c:v>Grubbs AA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-0.0471612732859612"/>
                  <c:y val="-0.00469699620880723"/>
                </c:manualLayout>
              </c:layout>
              <c:numFmt formatCode="General" sourceLinked="0"/>
            </c:trendlineLbl>
          </c:trendline>
          <c:xVal>
            <c:numRef>
              <c:f>'Grubbs et al. AA'!$A$2:$A$44</c:f>
              <c:numCache>
                <c:formatCode>General</c:formatCode>
                <c:ptCount val="43"/>
                <c:pt idx="0">
                  <c:v>0.85</c:v>
                </c:pt>
                <c:pt idx="1">
                  <c:v>1.22</c:v>
                </c:pt>
                <c:pt idx="2">
                  <c:v>1.6</c:v>
                </c:pt>
                <c:pt idx="3">
                  <c:v>2.0</c:v>
                </c:pt>
                <c:pt idx="4">
                  <c:v>2.42</c:v>
                </c:pt>
                <c:pt idx="5">
                  <c:v>2.85</c:v>
                </c:pt>
                <c:pt idx="6">
                  <c:v>3.3</c:v>
                </c:pt>
                <c:pt idx="7">
                  <c:v>3.77</c:v>
                </c:pt>
                <c:pt idx="8">
                  <c:v>4.25</c:v>
                </c:pt>
                <c:pt idx="9">
                  <c:v>4.75</c:v>
                </c:pt>
                <c:pt idx="10">
                  <c:v>5.27</c:v>
                </c:pt>
                <c:pt idx="11">
                  <c:v>5.8</c:v>
                </c:pt>
                <c:pt idx="12">
                  <c:v>6.35</c:v>
                </c:pt>
                <c:pt idx="13">
                  <c:v>6.92</c:v>
                </c:pt>
                <c:pt idx="14">
                  <c:v>7.5</c:v>
                </c:pt>
                <c:pt idx="15">
                  <c:v>8.1</c:v>
                </c:pt>
                <c:pt idx="16">
                  <c:v>8.720000000000001</c:v>
                </c:pt>
                <c:pt idx="17">
                  <c:v>9.35</c:v>
                </c:pt>
                <c:pt idx="18">
                  <c:v>10.0</c:v>
                </c:pt>
                <c:pt idx="19">
                  <c:v>10.67</c:v>
                </c:pt>
                <c:pt idx="20">
                  <c:v>11.35</c:v>
                </c:pt>
                <c:pt idx="21">
                  <c:v>12.05</c:v>
                </c:pt>
                <c:pt idx="22">
                  <c:v>12.77</c:v>
                </c:pt>
                <c:pt idx="23">
                  <c:v>13.5</c:v>
                </c:pt>
                <c:pt idx="24">
                  <c:v>14.25</c:v>
                </c:pt>
                <c:pt idx="25">
                  <c:v>15.02</c:v>
                </c:pt>
                <c:pt idx="26">
                  <c:v>15.8</c:v>
                </c:pt>
                <c:pt idx="27">
                  <c:v>16.6</c:v>
                </c:pt>
                <c:pt idx="28">
                  <c:v>17.42</c:v>
                </c:pt>
                <c:pt idx="29">
                  <c:v>18.25</c:v>
                </c:pt>
                <c:pt idx="30">
                  <c:v>19.1</c:v>
                </c:pt>
                <c:pt idx="31">
                  <c:v>19.97</c:v>
                </c:pt>
                <c:pt idx="32">
                  <c:v>20.85</c:v>
                </c:pt>
                <c:pt idx="33">
                  <c:v>21.75</c:v>
                </c:pt>
                <c:pt idx="34">
                  <c:v>22.67</c:v>
                </c:pt>
                <c:pt idx="35">
                  <c:v>23.6</c:v>
                </c:pt>
                <c:pt idx="36">
                  <c:v>24.55</c:v>
                </c:pt>
                <c:pt idx="37">
                  <c:v>25.52</c:v>
                </c:pt>
                <c:pt idx="38">
                  <c:v>26.5</c:v>
                </c:pt>
                <c:pt idx="39">
                  <c:v>27.5</c:v>
                </c:pt>
                <c:pt idx="40">
                  <c:v>28.52</c:v>
                </c:pt>
                <c:pt idx="41">
                  <c:v>29.55</c:v>
                </c:pt>
                <c:pt idx="42">
                  <c:v>30.6</c:v>
                </c:pt>
              </c:numCache>
            </c:numRef>
          </c:xVal>
          <c:yVal>
            <c:numRef>
              <c:f>'Grubbs et al. AA'!$E$2:$E$44</c:f>
              <c:numCache>
                <c:formatCode>0.00</c:formatCode>
                <c:ptCount val="43"/>
                <c:pt idx="0">
                  <c:v>-2.305589602014344</c:v>
                </c:pt>
                <c:pt idx="1">
                  <c:v>-2.317698730804094</c:v>
                </c:pt>
                <c:pt idx="2">
                  <c:v>-2.347582458924781</c:v>
                </c:pt>
                <c:pt idx="3">
                  <c:v>-2.389232899719718</c:v>
                </c:pt>
                <c:pt idx="4">
                  <c:v>-2.439550948067203</c:v>
                </c:pt>
                <c:pt idx="5">
                  <c:v>-2.494956985641502</c:v>
                </c:pt>
                <c:pt idx="6">
                  <c:v>-2.553613847797791</c:v>
                </c:pt>
                <c:pt idx="7">
                  <c:v>-2.617295837833746</c:v>
                </c:pt>
                <c:pt idx="8">
                  <c:v>-2.682382454353632</c:v>
                </c:pt>
                <c:pt idx="9">
                  <c:v>-2.750435917598648</c:v>
                </c:pt>
                <c:pt idx="10">
                  <c:v>-2.823461052613538</c:v>
                </c:pt>
                <c:pt idx="11">
                  <c:v>-2.896792325699087</c:v>
                </c:pt>
                <c:pt idx="12">
                  <c:v>-2.973970781772478</c:v>
                </c:pt>
                <c:pt idx="13">
                  <c:v>-3.053361386390627</c:v>
                </c:pt>
                <c:pt idx="14">
                  <c:v>-3.132698128627148</c:v>
                </c:pt>
                <c:pt idx="15">
                  <c:v>-3.213888283357162</c:v>
                </c:pt>
                <c:pt idx="16">
                  <c:v>-3.299543727935656</c:v>
                </c:pt>
                <c:pt idx="17">
                  <c:v>-3.387294476493164</c:v>
                </c:pt>
                <c:pt idx="18">
                  <c:v>-3.473768074496991</c:v>
                </c:pt>
                <c:pt idx="19">
                  <c:v>-3.561366133814976</c:v>
                </c:pt>
                <c:pt idx="20">
                  <c:v>-3.653512310276645</c:v>
                </c:pt>
                <c:pt idx="21">
                  <c:v>-3.742280230841052</c:v>
                </c:pt>
                <c:pt idx="22">
                  <c:v>-3.835061964292018</c:v>
                </c:pt>
                <c:pt idx="23">
                  <c:v>-3.927136643238194</c:v>
                </c:pt>
                <c:pt idx="24">
                  <c:v>-4.022954566135428</c:v>
                </c:pt>
                <c:pt idx="25">
                  <c:v>-4.116590171169421</c:v>
                </c:pt>
                <c:pt idx="26">
                  <c:v>-4.206394066030724</c:v>
                </c:pt>
                <c:pt idx="27">
                  <c:v>-4.312500572025272</c:v>
                </c:pt>
                <c:pt idx="28">
                  <c:v>-4.406319327242925</c:v>
                </c:pt>
                <c:pt idx="29">
                  <c:v>-4.509860006183766</c:v>
                </c:pt>
                <c:pt idx="30">
                  <c:v>-4.605170185988092</c:v>
                </c:pt>
                <c:pt idx="31">
                  <c:v>-4.710530701645918</c:v>
                </c:pt>
                <c:pt idx="32">
                  <c:v>-4.803621124711928</c:v>
                </c:pt>
                <c:pt idx="33">
                  <c:v>-4.892852258439873</c:v>
                </c:pt>
                <c:pt idx="34">
                  <c:v>-4.990832666800077</c:v>
                </c:pt>
                <c:pt idx="35">
                  <c:v>-5.099466507802872</c:v>
                </c:pt>
                <c:pt idx="36">
                  <c:v>-5.184988681241035</c:v>
                </c:pt>
                <c:pt idx="37">
                  <c:v>-5.278514739251858</c:v>
                </c:pt>
                <c:pt idx="38">
                  <c:v>-5.360192770266123</c:v>
                </c:pt>
                <c:pt idx="39">
                  <c:v>-5.472670753692813</c:v>
                </c:pt>
                <c:pt idx="40">
                  <c:v>-5.546778725846535</c:v>
                </c:pt>
                <c:pt idx="41">
                  <c:v>-5.626821433520074</c:v>
                </c:pt>
                <c:pt idx="42">
                  <c:v>-5.713832810509705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476672"/>
        <c:axId val="933480432"/>
      </c:scatterChart>
      <c:valAx>
        <c:axId val="933476672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3480432"/>
        <c:crossesAt val="-9.0"/>
        <c:crossBetween val="midCat"/>
      </c:valAx>
      <c:valAx>
        <c:axId val="933480432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33476672"/>
        <c:crosses val="autoZero"/>
        <c:crossBetween val="midCat"/>
      </c:valAx>
    </c:plotArea>
    <c:legend>
      <c:legendPos val="t"/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- 0.1 mol% comparison (log plot)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04514355675053"/>
          <c:y val="0.167767667930398"/>
          <c:w val="0.852383210101786"/>
          <c:h val="0.68907572664528"/>
        </c:manualLayout>
      </c:layout>
      <c:scatterChart>
        <c:scatterStyle val="lineMarker"/>
        <c:varyColors val="0"/>
        <c:ser>
          <c:idx val="0"/>
          <c:order val="0"/>
          <c:tx>
            <c:v>KB503 (PA)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0.0663741575658172"/>
                  <c:y val="0.0501235854861934"/>
                </c:manualLayout>
              </c:layout>
              <c:numFmt formatCode="General" sourceLinked="0"/>
            </c:trendlineLbl>
          </c:trendline>
          <c:xVal>
            <c:numRef>
              <c:f>'KB503'!$A$4:$A$7</c:f>
              <c:numCache>
                <c:formatCode>0.00</c:formatCode>
                <c:ptCount val="4"/>
                <c:pt idx="0">
                  <c:v>13.0</c:v>
                </c:pt>
                <c:pt idx="1">
                  <c:v>18.0</c:v>
                </c:pt>
                <c:pt idx="2">
                  <c:v>23.0</c:v>
                </c:pt>
                <c:pt idx="3">
                  <c:v>28.0</c:v>
                </c:pt>
              </c:numCache>
            </c:numRef>
          </c:xVal>
          <c:yVal>
            <c:numRef>
              <c:f>'KB503'!$E$4:$E$7</c:f>
              <c:numCache>
                <c:formatCode>0.00</c:formatCode>
                <c:ptCount val="4"/>
                <c:pt idx="0">
                  <c:v>-2.652142569163914</c:v>
                </c:pt>
                <c:pt idx="1">
                  <c:v>-3.557851191707532</c:v>
                </c:pt>
                <c:pt idx="2">
                  <c:v>-4.465408243612933</c:v>
                </c:pt>
                <c:pt idx="3">
                  <c:v>-5.403677882205862</c:v>
                </c:pt>
              </c:numCache>
            </c:numRef>
          </c:yVal>
          <c:smooth val="0"/>
        </c:ser>
        <c:ser>
          <c:idx val="1"/>
          <c:order val="1"/>
          <c:tx>
            <c:v>KB524 (AA)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-0.0972548904571231"/>
                  <c:y val="-0.156858290824955"/>
                </c:manualLayout>
              </c:layout>
              <c:numFmt formatCode="General" sourceLinked="0"/>
            </c:trendlineLbl>
          </c:trendline>
          <c:xVal>
            <c:numRef>
              <c:f>'KB524'!$A$5:$A$22</c:f>
              <c:numCache>
                <c:formatCode>0.00</c:formatCode>
                <c:ptCount val="18"/>
                <c:pt idx="0">
                  <c:v>16.0</c:v>
                </c:pt>
                <c:pt idx="1">
                  <c:v>21.0</c:v>
                </c:pt>
                <c:pt idx="2">
                  <c:v>26.0</c:v>
                </c:pt>
                <c:pt idx="3">
                  <c:v>31.0</c:v>
                </c:pt>
                <c:pt idx="4">
                  <c:v>36.0</c:v>
                </c:pt>
                <c:pt idx="5">
                  <c:v>41.0</c:v>
                </c:pt>
                <c:pt idx="6">
                  <c:v>46.0</c:v>
                </c:pt>
                <c:pt idx="7">
                  <c:v>51.0</c:v>
                </c:pt>
                <c:pt idx="8">
                  <c:v>56.0</c:v>
                </c:pt>
                <c:pt idx="9">
                  <c:v>61.0</c:v>
                </c:pt>
                <c:pt idx="10">
                  <c:v>66.0</c:v>
                </c:pt>
                <c:pt idx="11">
                  <c:v>71.0</c:v>
                </c:pt>
                <c:pt idx="12">
                  <c:v>76.0</c:v>
                </c:pt>
                <c:pt idx="13">
                  <c:v>81.0</c:v>
                </c:pt>
                <c:pt idx="14">
                  <c:v>86.0</c:v>
                </c:pt>
                <c:pt idx="15">
                  <c:v>91.0</c:v>
                </c:pt>
                <c:pt idx="16">
                  <c:v>96.0</c:v>
                </c:pt>
                <c:pt idx="17">
                  <c:v>101.0</c:v>
                </c:pt>
              </c:numCache>
            </c:numRef>
          </c:xVal>
          <c:yVal>
            <c:numRef>
              <c:f>'KB524'!$E$5:$E$22</c:f>
              <c:numCache>
                <c:formatCode>0.00</c:formatCode>
                <c:ptCount val="18"/>
                <c:pt idx="0">
                  <c:v>-2.631089159966082</c:v>
                </c:pt>
                <c:pt idx="1">
                  <c:v>-2.73722157840249</c:v>
                </c:pt>
                <c:pt idx="2">
                  <c:v>-2.834464125957869</c:v>
                </c:pt>
                <c:pt idx="3">
                  <c:v>-2.932757474392603</c:v>
                </c:pt>
                <c:pt idx="4">
                  <c:v>-3.026191481038699</c:v>
                </c:pt>
                <c:pt idx="5">
                  <c:v>-3.117899907528198</c:v>
                </c:pt>
                <c:pt idx="6">
                  <c:v>-3.206453304869644</c:v>
                </c:pt>
                <c:pt idx="7">
                  <c:v>-3.283414346005771</c:v>
                </c:pt>
                <c:pt idx="8">
                  <c:v>-3.366795954944823</c:v>
                </c:pt>
                <c:pt idx="9">
                  <c:v>-3.442019376182411</c:v>
                </c:pt>
                <c:pt idx="10">
                  <c:v>-3.506557897319981</c:v>
                </c:pt>
                <c:pt idx="11">
                  <c:v>-3.575550768806933</c:v>
                </c:pt>
                <c:pt idx="12">
                  <c:v>-3.63061054598996</c:v>
                </c:pt>
                <c:pt idx="13">
                  <c:v>-3.688879454113936</c:v>
                </c:pt>
                <c:pt idx="14">
                  <c:v>-3.750754857832023</c:v>
                </c:pt>
                <c:pt idx="15">
                  <c:v>-3.805413270369887</c:v>
                </c:pt>
                <c:pt idx="16">
                  <c:v>-3.863232841258714</c:v>
                </c:pt>
                <c:pt idx="17">
                  <c:v>-3.912023005428146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519856"/>
        <c:axId val="933523616"/>
      </c:scatterChart>
      <c:valAx>
        <c:axId val="933519856"/>
        <c:scaling>
          <c:orientation val="minMax"/>
          <c:max val="20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3523616"/>
        <c:crossesAt val="-9.0"/>
        <c:crossBetween val="midCat"/>
      </c:valAx>
      <c:valAx>
        <c:axId val="933523616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933519856"/>
        <c:crosses val="autoZero"/>
        <c:crossBetween val="midCat"/>
      </c:valAx>
    </c:plotArea>
    <c:legend>
      <c:legendPos val="t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RRCM diester 10 mol% (KB481) (log plot)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19750502690795"/>
          <c:y val="0.170224111789558"/>
          <c:w val="0.852383210101786"/>
          <c:h val="0.68907572664528"/>
        </c:manualLayout>
      </c:layout>
      <c:scatterChart>
        <c:scatterStyle val="lineMarker"/>
        <c:varyColors val="0"/>
        <c:ser>
          <c:idx val="1"/>
          <c:order val="0"/>
          <c:tx>
            <c:v>KB481 (RRCM)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0.0733595696772162"/>
                  <c:y val="-0.121525537299636"/>
                </c:manualLayout>
              </c:layout>
              <c:numFmt formatCode="General" sourceLinked="0"/>
            </c:trendlineLbl>
          </c:trendline>
          <c:xVal>
            <c:numRef>
              <c:f>'KB481'!$A$3:$A$7</c:f>
              <c:numCache>
                <c:formatCode>0.00</c:formatCode>
                <c:ptCount val="5"/>
                <c:pt idx="0">
                  <c:v>6.5</c:v>
                </c:pt>
                <c:pt idx="1">
                  <c:v>11.5</c:v>
                </c:pt>
                <c:pt idx="2">
                  <c:v>16.5</c:v>
                </c:pt>
                <c:pt idx="3">
                  <c:v>21.5</c:v>
                </c:pt>
                <c:pt idx="4">
                  <c:v>26.5</c:v>
                </c:pt>
              </c:numCache>
            </c:numRef>
          </c:xVal>
          <c:yVal>
            <c:numRef>
              <c:f>'KB481'!$F$3:$F$7</c:f>
              <c:numCache>
                <c:formatCode>0.00</c:formatCode>
                <c:ptCount val="5"/>
                <c:pt idx="0">
                  <c:v>-2.50715225873532</c:v>
                </c:pt>
                <c:pt idx="1">
                  <c:v>-2.596956153596623</c:v>
                </c:pt>
                <c:pt idx="2">
                  <c:v>-2.659260036932778</c:v>
                </c:pt>
                <c:pt idx="3">
                  <c:v>-2.703062659591171</c:v>
                </c:pt>
                <c:pt idx="4">
                  <c:v>-2.74109005518041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549760"/>
        <c:axId val="933553520"/>
      </c:scatterChart>
      <c:valAx>
        <c:axId val="933549760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3553520"/>
        <c:crossesAt val="-9.0"/>
        <c:crossBetween val="midCat"/>
        <c:majorUnit val="10.0"/>
      </c:valAx>
      <c:valAx>
        <c:axId val="933553520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933549760"/>
        <c:crosses val="autoZero"/>
        <c:crossBetween val="midCat"/>
        <c:majorUnit val="0.5"/>
      </c:valAx>
    </c:plotArea>
    <c:legend>
      <c:legendPos val="t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49" dropStyle="combo" dx="16" fmlaLink="$O$2" fmlaRange="Selection" noThreeD="1" sel="8" val="0"/>
</file>

<file path=xl/ctrlProps/ctrlProp10.xml><?xml version="1.0" encoding="utf-8"?>
<formControlPr xmlns="http://schemas.microsoft.com/office/spreadsheetml/2009/9/main" objectType="CheckBox" fmlaLink="Sheet3!$O$2" lockText="1" noThreeD="1"/>
</file>

<file path=xl/ctrlProps/ctrlProp11.xml><?xml version="1.0" encoding="utf-8"?>
<formControlPr xmlns="http://schemas.microsoft.com/office/spreadsheetml/2009/9/main" objectType="CheckBox" fmlaLink="Sheet3!$Q$2" lockText="1" noThreeD="1"/>
</file>

<file path=xl/ctrlProps/ctrlProp12.xml><?xml version="1.0" encoding="utf-8"?>
<formControlPr xmlns="http://schemas.microsoft.com/office/spreadsheetml/2009/9/main" objectType="CheckBox" fmlaLink="Sheet3!$S$2" lockText="1" noThreeD="1"/>
</file>

<file path=xl/ctrlProps/ctrlProp13.xml><?xml version="1.0" encoding="utf-8"?>
<formControlPr xmlns="http://schemas.microsoft.com/office/spreadsheetml/2009/9/main" objectType="CheckBox" fmlaLink="Sheet3!$U$2" lockText="1" noThreeD="1"/>
</file>

<file path=xl/ctrlProps/ctrlProp14.xml><?xml version="1.0" encoding="utf-8"?>
<formControlPr xmlns="http://schemas.microsoft.com/office/spreadsheetml/2009/9/main" objectType="CheckBox" fmlaLink="Sheet3!$W$2" lockText="1" noThreeD="1"/>
</file>

<file path=xl/ctrlProps/ctrlProp15.xml><?xml version="1.0" encoding="utf-8"?>
<formControlPr xmlns="http://schemas.microsoft.com/office/spreadsheetml/2009/9/main" objectType="CheckBox" fmlaLink="Sheet3!$Y$2" lockText="1" noThreeD="1"/>
</file>

<file path=xl/ctrlProps/ctrlProp16.xml><?xml version="1.0" encoding="utf-8"?>
<formControlPr xmlns="http://schemas.microsoft.com/office/spreadsheetml/2009/9/main" objectType="CheckBox" fmlaLink="$AC$15" lockText="1" noThreeD="1"/>
</file>

<file path=xl/ctrlProps/ctrlProp2.xml><?xml version="1.0" encoding="utf-8"?>
<formControlPr xmlns="http://schemas.microsoft.com/office/spreadsheetml/2009/9/main" objectType="CheckBox" checked="Checked" fmlaLink="Sheet3!$A$2" lockText="1" noThreeD="1"/>
</file>

<file path=xl/ctrlProps/ctrlProp3.xml><?xml version="1.0" encoding="utf-8"?>
<formControlPr xmlns="http://schemas.microsoft.com/office/spreadsheetml/2009/9/main" objectType="CheckBox" checked="Checked" fmlaLink="Sheet3!$C$2" lockText="1" noThreeD="1"/>
</file>

<file path=xl/ctrlProps/ctrlProp4.xml><?xml version="1.0" encoding="utf-8"?>
<formControlPr xmlns="http://schemas.microsoft.com/office/spreadsheetml/2009/9/main" objectType="CheckBox" checked="Checked" fmlaLink="Sheet3!$E$2" lockText="1" noThreeD="1"/>
</file>

<file path=xl/ctrlProps/ctrlProp5.xml><?xml version="1.0" encoding="utf-8"?>
<formControlPr xmlns="http://schemas.microsoft.com/office/spreadsheetml/2009/9/main" objectType="CheckBox" checked="Checked" fmlaLink="Sheet3!$G$2" lockText="1" noThreeD="1"/>
</file>

<file path=xl/ctrlProps/ctrlProp6.xml><?xml version="1.0" encoding="utf-8"?>
<formControlPr xmlns="http://schemas.microsoft.com/office/spreadsheetml/2009/9/main" objectType="CheckBox" checked="Checked" fmlaLink="Sheet3!$I$2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Sheet3!$K$2" lockText="1" noThreeD="1"/>
</file>

<file path=xl/ctrlProps/ctrlProp9.xml><?xml version="1.0" encoding="utf-8"?>
<formControlPr xmlns="http://schemas.microsoft.com/office/spreadsheetml/2009/9/main" objectType="CheckBox" fmlaLink="Sheet3!$M$2" lockText="1" noThreeD="1"/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image" Target="../media/image11.emf"/><Relationship Id="rId12" Type="http://schemas.openxmlformats.org/officeDocument/2006/relationships/image" Target="../media/image12.emf"/><Relationship Id="rId13" Type="http://schemas.openxmlformats.org/officeDocument/2006/relationships/image" Target="../media/image13.emf"/><Relationship Id="rId1" Type="http://schemas.openxmlformats.org/officeDocument/2006/relationships/image" Target="../media/image1.emf"/><Relationship Id="rId2" Type="http://schemas.openxmlformats.org/officeDocument/2006/relationships/image" Target="../media/image2.emf"/><Relationship Id="rId3" Type="http://schemas.openxmlformats.org/officeDocument/2006/relationships/image" Target="../media/image3.emf"/><Relationship Id="rId4" Type="http://schemas.openxmlformats.org/officeDocument/2006/relationships/image" Target="../media/image4.emf"/><Relationship Id="rId5" Type="http://schemas.openxmlformats.org/officeDocument/2006/relationships/image" Target="../media/image5.emf"/><Relationship Id="rId6" Type="http://schemas.openxmlformats.org/officeDocument/2006/relationships/image" Target="../media/image6.emf"/><Relationship Id="rId7" Type="http://schemas.openxmlformats.org/officeDocument/2006/relationships/image" Target="../media/image7.emf"/><Relationship Id="rId8" Type="http://schemas.openxmlformats.org/officeDocument/2006/relationships/image" Target="../media/image8.emf"/><Relationship Id="rId9" Type="http://schemas.openxmlformats.org/officeDocument/2006/relationships/image" Target="../media/image9.emf"/><Relationship Id="rId10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23.xml"/><Relationship Id="rId12" Type="http://schemas.openxmlformats.org/officeDocument/2006/relationships/chart" Target="../charts/chart24.xml"/><Relationship Id="rId13" Type="http://schemas.openxmlformats.org/officeDocument/2006/relationships/chart" Target="../charts/chart25.xml"/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5" Type="http://schemas.openxmlformats.org/officeDocument/2006/relationships/chart" Target="../charts/chart17.xml"/><Relationship Id="rId6" Type="http://schemas.openxmlformats.org/officeDocument/2006/relationships/chart" Target="../charts/chart18.xml"/><Relationship Id="rId7" Type="http://schemas.openxmlformats.org/officeDocument/2006/relationships/chart" Target="../charts/chart19.xml"/><Relationship Id="rId8" Type="http://schemas.openxmlformats.org/officeDocument/2006/relationships/chart" Target="../charts/chart20.xml"/><Relationship Id="rId9" Type="http://schemas.openxmlformats.org/officeDocument/2006/relationships/chart" Target="../charts/chart21.xml"/><Relationship Id="rId10" Type="http://schemas.openxmlformats.org/officeDocument/2006/relationships/chart" Target="../charts/chart2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4" Type="http://schemas.openxmlformats.org/officeDocument/2006/relationships/chart" Target="../charts/chart28.xml"/><Relationship Id="rId5" Type="http://schemas.openxmlformats.org/officeDocument/2006/relationships/chart" Target="../charts/chart29.xml"/><Relationship Id="rId6" Type="http://schemas.openxmlformats.org/officeDocument/2006/relationships/chart" Target="../charts/chart30.xml"/><Relationship Id="rId7" Type="http://schemas.openxmlformats.org/officeDocument/2006/relationships/hyperlink" Target="#'Reference Sheet'!A1"/><Relationship Id="rId8" Type="http://schemas.openxmlformats.org/officeDocument/2006/relationships/image" Target="../media/image16.png"/><Relationship Id="rId1" Type="http://schemas.openxmlformats.org/officeDocument/2006/relationships/chart" Target="../charts/chart26.xml"/><Relationship Id="rId2" Type="http://schemas.openxmlformats.org/officeDocument/2006/relationships/image" Target="../media/image15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1" Type="http://schemas.openxmlformats.org/officeDocument/2006/relationships/chart" Target="../charts/chart31.xml"/><Relationship Id="rId2" Type="http://schemas.openxmlformats.org/officeDocument/2006/relationships/image" Target="../media/image17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5" Type="http://schemas.openxmlformats.org/officeDocument/2006/relationships/chart" Target="../charts/chart33.xml"/><Relationship Id="rId1" Type="http://schemas.openxmlformats.org/officeDocument/2006/relationships/chart" Target="../charts/chart32.xml"/><Relationship Id="rId2" Type="http://schemas.openxmlformats.org/officeDocument/2006/relationships/image" Target="../media/image17.em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5" Type="http://schemas.openxmlformats.org/officeDocument/2006/relationships/chart" Target="../charts/chart35.xml"/><Relationship Id="rId6" Type="http://schemas.openxmlformats.org/officeDocument/2006/relationships/chart" Target="../charts/chart36.xml"/><Relationship Id="rId1" Type="http://schemas.openxmlformats.org/officeDocument/2006/relationships/chart" Target="../charts/chart34.xml"/><Relationship Id="rId2" Type="http://schemas.openxmlformats.org/officeDocument/2006/relationships/image" Target="../media/image18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1" Type="http://schemas.openxmlformats.org/officeDocument/2006/relationships/image" Target="../media/image19.emf"/><Relationship Id="rId2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4" Type="http://schemas.openxmlformats.org/officeDocument/2006/relationships/hyperlink" Target="#'Reference Sheet'!A1"/><Relationship Id="rId5" Type="http://schemas.openxmlformats.org/officeDocument/2006/relationships/image" Target="../media/image16.png"/><Relationship Id="rId1" Type="http://schemas.openxmlformats.org/officeDocument/2006/relationships/chart" Target="../charts/chart38.xml"/><Relationship Id="rId2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5" Type="http://schemas.openxmlformats.org/officeDocument/2006/relationships/chart" Target="../charts/chart41.xml"/><Relationship Id="rId1" Type="http://schemas.openxmlformats.org/officeDocument/2006/relationships/chart" Target="../charts/chart40.xml"/><Relationship Id="rId2" Type="http://schemas.openxmlformats.org/officeDocument/2006/relationships/image" Target="../media/image20.e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5" Type="http://schemas.openxmlformats.org/officeDocument/2006/relationships/chart" Target="../charts/chart43.xml"/><Relationship Id="rId1" Type="http://schemas.openxmlformats.org/officeDocument/2006/relationships/chart" Target="../charts/chart42.xml"/><Relationship Id="rId2" Type="http://schemas.openxmlformats.org/officeDocument/2006/relationships/image" Target="../media/image2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1" Type="http://schemas.openxmlformats.org/officeDocument/2006/relationships/chart" Target="../charts/chart44.xml"/><Relationship Id="rId2" Type="http://schemas.openxmlformats.org/officeDocument/2006/relationships/image" Target="../media/image22.emf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1" Type="http://schemas.openxmlformats.org/officeDocument/2006/relationships/chart" Target="../charts/chart45.xml"/><Relationship Id="rId2" Type="http://schemas.openxmlformats.org/officeDocument/2006/relationships/image" Target="../media/image23.emf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1" Type="http://schemas.openxmlformats.org/officeDocument/2006/relationships/chart" Target="../charts/chart46.xml"/><Relationship Id="rId2" Type="http://schemas.openxmlformats.org/officeDocument/2006/relationships/image" Target="../media/image24.emf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1" Type="http://schemas.openxmlformats.org/officeDocument/2006/relationships/chart" Target="../charts/chart47.xml"/><Relationship Id="rId2" Type="http://schemas.openxmlformats.org/officeDocument/2006/relationships/image" Target="../media/image25.emf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1" Type="http://schemas.openxmlformats.org/officeDocument/2006/relationships/chart" Target="../charts/chart48.xml"/><Relationship Id="rId2" Type="http://schemas.openxmlformats.org/officeDocument/2006/relationships/image" Target="../media/image26.emf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1" Type="http://schemas.openxmlformats.org/officeDocument/2006/relationships/chart" Target="../charts/chart49.xml"/><Relationship Id="rId2" Type="http://schemas.openxmlformats.org/officeDocument/2006/relationships/image" Target="../media/image27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4" Type="http://schemas.openxmlformats.org/officeDocument/2006/relationships/chart" Target="../charts/chart5.xml"/><Relationship Id="rId5" Type="http://schemas.openxmlformats.org/officeDocument/2006/relationships/chart" Target="../charts/chart6.xml"/><Relationship Id="rId6" Type="http://schemas.openxmlformats.org/officeDocument/2006/relationships/chart" Target="../charts/chart7.xml"/><Relationship Id="rId7" Type="http://schemas.openxmlformats.org/officeDocument/2006/relationships/chart" Target="../charts/chart8.xml"/><Relationship Id="rId8" Type="http://schemas.openxmlformats.org/officeDocument/2006/relationships/chart" Target="../charts/chart9.xml"/><Relationship Id="rId9" Type="http://schemas.openxmlformats.org/officeDocument/2006/relationships/chart" Target="../charts/chart10.xml"/><Relationship Id="rId10" Type="http://schemas.openxmlformats.org/officeDocument/2006/relationships/chart" Target="../charts/chart11.xml"/><Relationship Id="rId11" Type="http://schemas.openxmlformats.org/officeDocument/2006/relationships/chart" Target="../charts/chart12.xml"/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6</xdr:row>
      <xdr:rowOff>20205</xdr:rowOff>
    </xdr:from>
    <xdr:to>
      <xdr:col>2</xdr:col>
      <xdr:colOff>685800</xdr:colOff>
      <xdr:row>7</xdr:row>
      <xdr:rowOff>45606</xdr:rowOff>
    </xdr:to>
    <xdr:pic>
      <xdr:nvPicPr>
        <xdr:cNvPr id="28" name="Picture 27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1429905"/>
          <a:ext cx="431800" cy="215901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10</xdr:row>
      <xdr:rowOff>215900</xdr:rowOff>
    </xdr:from>
    <xdr:to>
      <xdr:col>2</xdr:col>
      <xdr:colOff>685800</xdr:colOff>
      <xdr:row>11</xdr:row>
      <xdr:rowOff>63500</xdr:rowOff>
    </xdr:to>
    <xdr:pic>
      <xdr:nvPicPr>
        <xdr:cNvPr id="29" name="Picture 2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2540000"/>
          <a:ext cx="431800" cy="215901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12</xdr:row>
      <xdr:rowOff>25400</xdr:rowOff>
    </xdr:from>
    <xdr:to>
      <xdr:col>2</xdr:col>
      <xdr:colOff>685800</xdr:colOff>
      <xdr:row>13</xdr:row>
      <xdr:rowOff>33483</xdr:rowOff>
    </xdr:to>
    <xdr:pic>
      <xdr:nvPicPr>
        <xdr:cNvPr id="30" name="Picture 29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2908300"/>
          <a:ext cx="584200" cy="376382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16</xdr:row>
      <xdr:rowOff>25400</xdr:rowOff>
    </xdr:from>
    <xdr:to>
      <xdr:col>2</xdr:col>
      <xdr:colOff>685800</xdr:colOff>
      <xdr:row>17</xdr:row>
      <xdr:rowOff>33480</xdr:rowOff>
    </xdr:to>
    <xdr:pic>
      <xdr:nvPicPr>
        <xdr:cNvPr id="31" name="Picture 30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4025900"/>
          <a:ext cx="584200" cy="376381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18</xdr:row>
      <xdr:rowOff>152400</xdr:rowOff>
    </xdr:from>
    <xdr:to>
      <xdr:col>2</xdr:col>
      <xdr:colOff>685800</xdr:colOff>
      <xdr:row>19</xdr:row>
      <xdr:rowOff>211284</xdr:rowOff>
    </xdr:to>
    <xdr:pic>
      <xdr:nvPicPr>
        <xdr:cNvPr id="32" name="Picture 3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4711700"/>
          <a:ext cx="584200" cy="376383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3</xdr:row>
      <xdr:rowOff>25400</xdr:rowOff>
    </xdr:from>
    <xdr:to>
      <xdr:col>2</xdr:col>
      <xdr:colOff>685800</xdr:colOff>
      <xdr:row>4</xdr:row>
      <xdr:rowOff>50801</xdr:rowOff>
    </xdr:to>
    <xdr:pic>
      <xdr:nvPicPr>
        <xdr:cNvPr id="34" name="Picture 3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876300"/>
          <a:ext cx="431800" cy="215901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20</xdr:row>
      <xdr:rowOff>0</xdr:rowOff>
    </xdr:from>
    <xdr:to>
      <xdr:col>2</xdr:col>
      <xdr:colOff>685800</xdr:colOff>
      <xdr:row>21</xdr:row>
      <xdr:rowOff>22513</xdr:rowOff>
    </xdr:to>
    <xdr:pic>
      <xdr:nvPicPr>
        <xdr:cNvPr id="35" name="Picture 3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5232400"/>
          <a:ext cx="584200" cy="378114"/>
        </a:xfrm>
        <a:prstGeom prst="rect">
          <a:avLst/>
        </a:prstGeom>
      </xdr:spPr>
    </xdr:pic>
    <xdr:clientData/>
  </xdr:twoCellAnchor>
  <xdr:twoCellAnchor editAs="oneCell">
    <xdr:from>
      <xdr:col>3</xdr:col>
      <xdr:colOff>260350</xdr:colOff>
      <xdr:row>2</xdr:row>
      <xdr:rowOff>101599</xdr:rowOff>
    </xdr:from>
    <xdr:to>
      <xdr:col>3</xdr:col>
      <xdr:colOff>1276350</xdr:colOff>
      <xdr:row>4</xdr:row>
      <xdr:rowOff>88900</xdr:rowOff>
    </xdr:to>
    <xdr:pic>
      <xdr:nvPicPr>
        <xdr:cNvPr id="36" name="Picture 35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25750" y="761999"/>
          <a:ext cx="1016000" cy="368301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8</xdr:row>
      <xdr:rowOff>11545</xdr:rowOff>
    </xdr:from>
    <xdr:to>
      <xdr:col>3</xdr:col>
      <xdr:colOff>1301750</xdr:colOff>
      <xdr:row>9</xdr:row>
      <xdr:rowOff>329046</xdr:rowOff>
    </xdr:to>
    <xdr:pic>
      <xdr:nvPicPr>
        <xdr:cNvPr id="37" name="Picture 36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98750" y="1802245"/>
          <a:ext cx="1168400" cy="508001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10</xdr:row>
      <xdr:rowOff>101600</xdr:rowOff>
    </xdr:from>
    <xdr:to>
      <xdr:col>3</xdr:col>
      <xdr:colOff>1257300</xdr:colOff>
      <xdr:row>11</xdr:row>
      <xdr:rowOff>88900</xdr:rowOff>
    </xdr:to>
    <xdr:pic>
      <xdr:nvPicPr>
        <xdr:cNvPr id="39" name="Picture 38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94000" y="2425700"/>
          <a:ext cx="1028700" cy="355601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12</xdr:row>
      <xdr:rowOff>12700</xdr:rowOff>
    </xdr:from>
    <xdr:to>
      <xdr:col>3</xdr:col>
      <xdr:colOff>1435100</xdr:colOff>
      <xdr:row>13</xdr:row>
      <xdr:rowOff>165101</xdr:rowOff>
    </xdr:to>
    <xdr:pic>
      <xdr:nvPicPr>
        <xdr:cNvPr id="40" name="Picture 39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67000" y="2895600"/>
          <a:ext cx="1333500" cy="52070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14</xdr:row>
      <xdr:rowOff>22514</xdr:rowOff>
    </xdr:from>
    <xdr:to>
      <xdr:col>3</xdr:col>
      <xdr:colOff>1270000</xdr:colOff>
      <xdr:row>15</xdr:row>
      <xdr:rowOff>174915</xdr:rowOff>
    </xdr:to>
    <xdr:pic>
      <xdr:nvPicPr>
        <xdr:cNvPr id="41" name="Picture 40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54300" y="3464214"/>
          <a:ext cx="1181100" cy="5207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20</xdr:row>
      <xdr:rowOff>0</xdr:rowOff>
    </xdr:from>
    <xdr:to>
      <xdr:col>3</xdr:col>
      <xdr:colOff>1574800</xdr:colOff>
      <xdr:row>22</xdr:row>
      <xdr:rowOff>2309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03500" y="5232400"/>
          <a:ext cx="1536700" cy="62461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18</xdr:row>
      <xdr:rowOff>0</xdr:rowOff>
    </xdr:from>
    <xdr:to>
      <xdr:col>3</xdr:col>
      <xdr:colOff>1574800</xdr:colOff>
      <xdr:row>19</xdr:row>
      <xdr:rowOff>299606</xdr:rowOff>
    </xdr:to>
    <xdr:pic>
      <xdr:nvPicPr>
        <xdr:cNvPr id="43" name="Picture 42"/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03500" y="4559300"/>
          <a:ext cx="1536700" cy="617105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16</xdr:row>
      <xdr:rowOff>22513</xdr:rowOff>
    </xdr:from>
    <xdr:to>
      <xdr:col>3</xdr:col>
      <xdr:colOff>1270000</xdr:colOff>
      <xdr:row>17</xdr:row>
      <xdr:rowOff>160480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54300" y="4023013"/>
          <a:ext cx="1181100" cy="506268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8</xdr:row>
      <xdr:rowOff>25400</xdr:rowOff>
    </xdr:from>
    <xdr:to>
      <xdr:col>2</xdr:col>
      <xdr:colOff>685800</xdr:colOff>
      <xdr:row>9</xdr:row>
      <xdr:rowOff>211283</xdr:rowOff>
    </xdr:to>
    <xdr:pic>
      <xdr:nvPicPr>
        <xdr:cNvPr id="46" name="Picture 45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1816100"/>
          <a:ext cx="584200" cy="376383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5</xdr:row>
      <xdr:rowOff>151246</xdr:rowOff>
    </xdr:from>
    <xdr:to>
      <xdr:col>3</xdr:col>
      <xdr:colOff>1308100</xdr:colOff>
      <xdr:row>7</xdr:row>
      <xdr:rowOff>152400</xdr:rowOff>
    </xdr:to>
    <xdr:pic>
      <xdr:nvPicPr>
        <xdr:cNvPr id="47" name="Picture 46"/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44800" y="1383146"/>
          <a:ext cx="1028700" cy="369455"/>
        </a:xfrm>
        <a:prstGeom prst="rect">
          <a:avLst/>
        </a:prstGeom>
      </xdr:spPr>
    </xdr:pic>
    <xdr:clientData/>
  </xdr:twoCellAnchor>
  <xdr:twoCellAnchor editAs="oneCell">
    <xdr:from>
      <xdr:col>3</xdr:col>
      <xdr:colOff>303068</xdr:colOff>
      <xdr:row>1</xdr:row>
      <xdr:rowOff>23091</xdr:rowOff>
    </xdr:from>
    <xdr:to>
      <xdr:col>3</xdr:col>
      <xdr:colOff>798368</xdr:colOff>
      <xdr:row>1</xdr:row>
      <xdr:rowOff>404091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57500" y="210705"/>
          <a:ext cx="495300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14</xdr:row>
      <xdr:rowOff>25400</xdr:rowOff>
    </xdr:from>
    <xdr:to>
      <xdr:col>2</xdr:col>
      <xdr:colOff>685800</xdr:colOff>
      <xdr:row>15</xdr:row>
      <xdr:rowOff>33484</xdr:rowOff>
    </xdr:to>
    <xdr:pic>
      <xdr:nvPicPr>
        <xdr:cNvPr id="49" name="Picture 48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3467100"/>
          <a:ext cx="584200" cy="37638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0</xdr:rowOff>
        </xdr:from>
        <xdr:to>
          <xdr:col>20</xdr:col>
          <xdr:colOff>0</xdr:colOff>
          <xdr:row>19</xdr:row>
          <xdr:rowOff>304800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10091</xdr:colOff>
          <xdr:row>1</xdr:row>
          <xdr:rowOff>0</xdr:rowOff>
        </xdr:from>
        <xdr:to>
          <xdr:col>20</xdr:col>
          <xdr:colOff>0</xdr:colOff>
          <xdr:row>18</xdr:row>
          <xdr:rowOff>322048</xdr:rowOff>
        </xdr:to>
        <xdr:pic>
          <xdr:nvPicPr>
            <xdr:cNvPr id="23" name="Picture 22"/>
            <xdr:cNvPicPr preferRelativeResize="0">
              <a:picLocks noChangeArrowheads="1"/>
              <a:extLst>
                <a:ext uri="{84589F7E-364E-4C9E-8A38-B11213B215E9}">
                  <a14:cameraTool cellRange="Selection2" spid="_x0000_s1193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11070905" y="413488"/>
              <a:ext cx="7432700" cy="47079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0.10814</cdr:x>
      <cdr:y>0.66857</cdr:y>
    </cdr:from>
    <cdr:to>
      <cdr:x>0.36104</cdr:x>
      <cdr:y>0.75965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07142" y="3515981"/>
          <a:ext cx="2121560" cy="478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i="0"/>
            <a:t>KB304 (MA) 1 mol%</a:t>
          </a:r>
          <a:endParaRPr lang="en-US" sz="1100" b="1" i="0" baseline="0"/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0.0008 S^-1 (15-80 %) 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</xdr:colOff>
      <xdr:row>1</xdr:row>
      <xdr:rowOff>0</xdr:rowOff>
    </xdr:from>
    <xdr:to>
      <xdr:col>10</xdr:col>
      <xdr:colOff>0</xdr:colOff>
      <xdr:row>25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20</xdr:col>
      <xdr:colOff>0</xdr:colOff>
      <xdr:row>25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</xdr:row>
      <xdr:rowOff>0</xdr:rowOff>
    </xdr:from>
    <xdr:to>
      <xdr:col>30</xdr:col>
      <xdr:colOff>0</xdr:colOff>
      <xdr:row>25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0</xdr:colOff>
      <xdr:row>1</xdr:row>
      <xdr:rowOff>0</xdr:rowOff>
    </xdr:from>
    <xdr:to>
      <xdr:col>39</xdr:col>
      <xdr:colOff>825499</xdr:colOff>
      <xdr:row>25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1</xdr:row>
      <xdr:rowOff>1</xdr:rowOff>
    </xdr:from>
    <xdr:to>
      <xdr:col>50</xdr:col>
      <xdr:colOff>0</xdr:colOff>
      <xdr:row>25</xdr:row>
      <xdr:rowOff>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51</xdr:col>
      <xdr:colOff>0</xdr:colOff>
      <xdr:row>1</xdr:row>
      <xdr:rowOff>0</xdr:rowOff>
    </xdr:from>
    <xdr:to>
      <xdr:col>60</xdr:col>
      <xdr:colOff>0</xdr:colOff>
      <xdr:row>25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61</xdr:col>
      <xdr:colOff>15688</xdr:colOff>
      <xdr:row>1</xdr:row>
      <xdr:rowOff>0</xdr:rowOff>
    </xdr:from>
    <xdr:to>
      <xdr:col>70</xdr:col>
      <xdr:colOff>0</xdr:colOff>
      <xdr:row>25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71</xdr:col>
      <xdr:colOff>15688</xdr:colOff>
      <xdr:row>1</xdr:row>
      <xdr:rowOff>0</xdr:rowOff>
    </xdr:from>
    <xdr:to>
      <xdr:col>80</xdr:col>
      <xdr:colOff>0</xdr:colOff>
      <xdr:row>25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81</xdr:col>
      <xdr:colOff>0</xdr:colOff>
      <xdr:row>1</xdr:row>
      <xdr:rowOff>0</xdr:rowOff>
    </xdr:from>
    <xdr:to>
      <xdr:col>90</xdr:col>
      <xdr:colOff>0</xdr:colOff>
      <xdr:row>25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91</xdr:col>
      <xdr:colOff>15688</xdr:colOff>
      <xdr:row>1</xdr:row>
      <xdr:rowOff>0</xdr:rowOff>
    </xdr:from>
    <xdr:to>
      <xdr:col>100</xdr:col>
      <xdr:colOff>0</xdr:colOff>
      <xdr:row>25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101</xdr:col>
      <xdr:colOff>0</xdr:colOff>
      <xdr:row>1</xdr:row>
      <xdr:rowOff>0</xdr:rowOff>
    </xdr:from>
    <xdr:to>
      <xdr:col>110</xdr:col>
      <xdr:colOff>0</xdr:colOff>
      <xdr:row>25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111</xdr:col>
      <xdr:colOff>0</xdr:colOff>
      <xdr:row>1</xdr:row>
      <xdr:rowOff>0</xdr:rowOff>
    </xdr:from>
    <xdr:to>
      <xdr:col>120</xdr:col>
      <xdr:colOff>0</xdr:colOff>
      <xdr:row>25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121</xdr:col>
      <xdr:colOff>0</xdr:colOff>
      <xdr:row>1</xdr:row>
      <xdr:rowOff>0</xdr:rowOff>
    </xdr:from>
    <xdr:to>
      <xdr:col>130</xdr:col>
      <xdr:colOff>0</xdr:colOff>
      <xdr:row>25</xdr:row>
      <xdr:rowOff>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343646</xdr:colOff>
      <xdr:row>1</xdr:row>
      <xdr:rowOff>119530</xdr:rowOff>
    </xdr:from>
    <xdr:to>
      <xdr:col>22</xdr:col>
      <xdr:colOff>358588</xdr:colOff>
      <xdr:row>24</xdr:row>
      <xdr:rowOff>134471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609600</xdr:colOff>
      <xdr:row>4</xdr:row>
      <xdr:rowOff>88900</xdr:rowOff>
    </xdr:from>
    <xdr:to>
      <xdr:col>11</xdr:col>
      <xdr:colOff>101600</xdr:colOff>
      <xdr:row>13</xdr:row>
      <xdr:rowOff>25400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62600" y="800100"/>
          <a:ext cx="5270500" cy="1651000"/>
        </a:xfrm>
        <a:prstGeom prst="rect">
          <a:avLst/>
        </a:prstGeom>
      </xdr:spPr>
    </xdr:pic>
    <xdr:clientData/>
  </xdr:twoCellAnchor>
  <xdr:twoCellAnchor>
    <xdr:from>
      <xdr:col>13</xdr:col>
      <xdr:colOff>343646</xdr:colOff>
      <xdr:row>1</xdr:row>
      <xdr:rowOff>119530</xdr:rowOff>
    </xdr:from>
    <xdr:to>
      <xdr:col>22</xdr:col>
      <xdr:colOff>358588</xdr:colOff>
      <xdr:row>24</xdr:row>
      <xdr:rowOff>134471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343646</xdr:colOff>
      <xdr:row>1</xdr:row>
      <xdr:rowOff>119530</xdr:rowOff>
    </xdr:from>
    <xdr:to>
      <xdr:col>22</xdr:col>
      <xdr:colOff>358588</xdr:colOff>
      <xdr:row>24</xdr:row>
      <xdr:rowOff>134471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343646</xdr:colOff>
      <xdr:row>1</xdr:row>
      <xdr:rowOff>119530</xdr:rowOff>
    </xdr:from>
    <xdr:to>
      <xdr:col>22</xdr:col>
      <xdr:colOff>358588</xdr:colOff>
      <xdr:row>24</xdr:row>
      <xdr:rowOff>134471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1295400</xdr:colOff>
      <xdr:row>19</xdr:row>
      <xdr:rowOff>165100</xdr:rowOff>
    </xdr:from>
    <xdr:to>
      <xdr:col>8</xdr:col>
      <xdr:colOff>484842</xdr:colOff>
      <xdr:row>43</xdr:row>
      <xdr:rowOff>116541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9</xdr:col>
      <xdr:colOff>203200</xdr:colOff>
      <xdr:row>19</xdr:row>
      <xdr:rowOff>0</xdr:rowOff>
    </xdr:from>
    <xdr:to>
      <xdr:col>10</xdr:col>
      <xdr:colOff>419100</xdr:colOff>
      <xdr:row>24</xdr:row>
      <xdr:rowOff>25400</xdr:rowOff>
    </xdr:to>
    <xdr:pic>
      <xdr:nvPicPr>
        <xdr:cNvPr id="10" name="Picture 9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0" y="4102100"/>
          <a:ext cx="1041400" cy="1041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295088</xdr:colOff>
      <xdr:row>22</xdr:row>
      <xdr:rowOff>57525</xdr:rowOff>
    </xdr:from>
    <xdr:to>
      <xdr:col>14</xdr:col>
      <xdr:colOff>279400</xdr:colOff>
      <xdr:row>45</xdr:row>
      <xdr:rowOff>190500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431800</xdr:colOff>
      <xdr:row>7</xdr:row>
      <xdr:rowOff>190500</xdr:rowOff>
    </xdr:from>
    <xdr:to>
      <xdr:col>12</xdr:col>
      <xdr:colOff>508000</xdr:colOff>
      <xdr:row>16</xdr:row>
      <xdr:rowOff>12700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100" y="9398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419100</xdr:colOff>
      <xdr:row>31</xdr:row>
      <xdr:rowOff>76200</xdr:rowOff>
    </xdr:from>
    <xdr:to>
      <xdr:col>13</xdr:col>
      <xdr:colOff>495300</xdr:colOff>
      <xdr:row>39</xdr:row>
      <xdr:rowOff>101600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08900" y="57023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609600</xdr:colOff>
      <xdr:row>4</xdr:row>
      <xdr:rowOff>88900</xdr:rowOff>
    </xdr:from>
    <xdr:to>
      <xdr:col>16</xdr:col>
      <xdr:colOff>0</xdr:colOff>
      <xdr:row>9</xdr:row>
      <xdr:rowOff>76200</xdr:rowOff>
    </xdr:to>
    <xdr:pic>
      <xdr:nvPicPr>
        <xdr:cNvPr id="11" name="Picture 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6400" y="1003300"/>
          <a:ext cx="1041400" cy="10414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295088</xdr:colOff>
      <xdr:row>18</xdr:row>
      <xdr:rowOff>57525</xdr:rowOff>
    </xdr:from>
    <xdr:to>
      <xdr:col>14</xdr:col>
      <xdr:colOff>279400</xdr:colOff>
      <xdr:row>41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431800</xdr:colOff>
      <xdr:row>3</xdr:row>
      <xdr:rowOff>190500</xdr:rowOff>
    </xdr:from>
    <xdr:to>
      <xdr:col>12</xdr:col>
      <xdr:colOff>507999</xdr:colOff>
      <xdr:row>11</xdr:row>
      <xdr:rowOff>192296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100" y="8001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419100</xdr:colOff>
      <xdr:row>27</xdr:row>
      <xdr:rowOff>76200</xdr:rowOff>
    </xdr:from>
    <xdr:to>
      <xdr:col>13</xdr:col>
      <xdr:colOff>495299</xdr:colOff>
      <xdr:row>35</xdr:row>
      <xdr:rowOff>101600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08900" y="55626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50800</xdr:colOff>
      <xdr:row>1</xdr:row>
      <xdr:rowOff>127000</xdr:rowOff>
    </xdr:from>
    <xdr:to>
      <xdr:col>15</xdr:col>
      <xdr:colOff>571501</xdr:colOff>
      <xdr:row>6</xdr:row>
      <xdr:rowOff>114300</xdr:rowOff>
    </xdr:to>
    <xdr:pic>
      <xdr:nvPicPr>
        <xdr:cNvPr id="7" name="Picture 6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9100" y="431800"/>
          <a:ext cx="1041400" cy="1041400"/>
        </a:xfrm>
        <a:prstGeom prst="rect">
          <a:avLst/>
        </a:prstGeom>
      </xdr:spPr>
    </xdr:pic>
    <xdr:clientData/>
  </xdr:twoCellAnchor>
  <xdr:twoCellAnchor>
    <xdr:from>
      <xdr:col>6</xdr:col>
      <xdr:colOff>538788</xdr:colOff>
      <xdr:row>43</xdr:row>
      <xdr:rowOff>115454</xdr:rowOff>
    </xdr:from>
    <xdr:to>
      <xdr:col>15</xdr:col>
      <xdr:colOff>818151</xdr:colOff>
      <xdr:row>68</xdr:row>
      <xdr:rowOff>89797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295088</xdr:colOff>
      <xdr:row>18</xdr:row>
      <xdr:rowOff>32125</xdr:rowOff>
    </xdr:from>
    <xdr:to>
      <xdr:col>14</xdr:col>
      <xdr:colOff>279400</xdr:colOff>
      <xdr:row>41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749300</xdr:colOff>
      <xdr:row>4</xdr:row>
      <xdr:rowOff>0</xdr:rowOff>
    </xdr:from>
    <xdr:to>
      <xdr:col>13</xdr:col>
      <xdr:colOff>0</xdr:colOff>
      <xdr:row>12</xdr:row>
      <xdr:rowOff>25400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3600" y="8128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27</xdr:row>
      <xdr:rowOff>127000</xdr:rowOff>
    </xdr:from>
    <xdr:to>
      <xdr:col>14</xdr:col>
      <xdr:colOff>76200</xdr:colOff>
      <xdr:row>35</xdr:row>
      <xdr:rowOff>152400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15300" y="56134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368300</xdr:colOff>
      <xdr:row>1</xdr:row>
      <xdr:rowOff>63500</xdr:rowOff>
    </xdr:from>
    <xdr:to>
      <xdr:col>16</xdr:col>
      <xdr:colOff>63500</xdr:colOff>
      <xdr:row>6</xdr:row>
      <xdr:rowOff>88900</xdr:rowOff>
    </xdr:to>
    <xdr:pic>
      <xdr:nvPicPr>
        <xdr:cNvPr id="8" name="Picture 7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6600" y="266700"/>
          <a:ext cx="1041400" cy="10414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248703</xdr:colOff>
      <xdr:row>69</xdr:row>
      <xdr:rowOff>25657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25400</xdr:rowOff>
    </xdr:from>
    <xdr:to>
      <xdr:col>15</xdr:col>
      <xdr:colOff>248703</xdr:colOff>
      <xdr:row>69</xdr:row>
      <xdr:rowOff>51057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453465</xdr:colOff>
      <xdr:row>3</xdr:row>
      <xdr:rowOff>152400</xdr:rowOff>
    </xdr:from>
    <xdr:to>
      <xdr:col>10</xdr:col>
      <xdr:colOff>767230</xdr:colOff>
      <xdr:row>12</xdr:row>
      <xdr:rowOff>88900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7265" y="914400"/>
          <a:ext cx="5342965" cy="1765300"/>
        </a:xfrm>
        <a:prstGeom prst="rect">
          <a:avLst/>
        </a:prstGeom>
      </xdr:spPr>
    </xdr:pic>
    <xdr:clientData/>
  </xdr:twoCellAnchor>
  <xdr:twoCellAnchor>
    <xdr:from>
      <xdr:col>4</xdr:col>
      <xdr:colOff>605586</xdr:colOff>
      <xdr:row>16</xdr:row>
      <xdr:rowOff>88604</xdr:rowOff>
    </xdr:from>
    <xdr:to>
      <xdr:col>13</xdr:col>
      <xdr:colOff>723604</xdr:colOff>
      <xdr:row>40</xdr:row>
      <xdr:rowOff>46248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530031</xdr:colOff>
      <xdr:row>26</xdr:row>
      <xdr:rowOff>126827</xdr:rowOff>
    </xdr:from>
    <xdr:to>
      <xdr:col>13</xdr:col>
      <xdr:colOff>403030</xdr:colOff>
      <xdr:row>35</xdr:row>
      <xdr:rowOff>62806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5845" y="5635083"/>
          <a:ext cx="5307418" cy="179667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118140</xdr:rowOff>
    </xdr:from>
    <xdr:to>
      <xdr:col>14</xdr:col>
      <xdr:colOff>214424</xdr:colOff>
      <xdr:row>6</xdr:row>
      <xdr:rowOff>96284</xdr:rowOff>
    </xdr:to>
    <xdr:pic>
      <xdr:nvPicPr>
        <xdr:cNvPr id="7" name="Picture 6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0233" y="428256"/>
          <a:ext cx="1041400" cy="10414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343646</xdr:colOff>
      <xdr:row>0</xdr:row>
      <xdr:rowOff>119530</xdr:rowOff>
    </xdr:from>
    <xdr:to>
      <xdr:col>23</xdr:col>
      <xdr:colOff>358588</xdr:colOff>
      <xdr:row>23</xdr:row>
      <xdr:rowOff>134471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28</xdr:row>
      <xdr:rowOff>0</xdr:rowOff>
    </xdr:from>
    <xdr:to>
      <xdr:col>23</xdr:col>
      <xdr:colOff>14942</xdr:colOff>
      <xdr:row>51</xdr:row>
      <xdr:rowOff>119529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660400</xdr:colOff>
      <xdr:row>3</xdr:row>
      <xdr:rowOff>190500</xdr:rowOff>
    </xdr:from>
    <xdr:to>
      <xdr:col>13</xdr:col>
      <xdr:colOff>152400</xdr:colOff>
      <xdr:row>12</xdr:row>
      <xdr:rowOff>127000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21800" y="901700"/>
          <a:ext cx="5270500" cy="176530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8</xdr:row>
      <xdr:rowOff>63500</xdr:rowOff>
    </xdr:from>
    <xdr:to>
      <xdr:col>22</xdr:col>
      <xdr:colOff>546100</xdr:colOff>
      <xdr:row>17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94100" y="1828800"/>
          <a:ext cx="5270500" cy="1765300"/>
        </a:xfrm>
        <a:prstGeom prst="rect">
          <a:avLst/>
        </a:prstGeom>
      </xdr:spPr>
    </xdr:pic>
    <xdr:clientData/>
  </xdr:twoCellAnchor>
  <xdr:twoCellAnchor editAs="oneCell">
    <xdr:from>
      <xdr:col>13</xdr:col>
      <xdr:colOff>50800</xdr:colOff>
      <xdr:row>0</xdr:row>
      <xdr:rowOff>114300</xdr:rowOff>
    </xdr:from>
    <xdr:to>
      <xdr:col>13</xdr:col>
      <xdr:colOff>1092200</xdr:colOff>
      <xdr:row>5</xdr:row>
      <xdr:rowOff>38100</xdr:rowOff>
    </xdr:to>
    <xdr:pic>
      <xdr:nvPicPr>
        <xdr:cNvPr id="8" name="Picture 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9100" y="114300"/>
          <a:ext cx="1041400" cy="10414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295088</xdr:colOff>
      <xdr:row>18</xdr:row>
      <xdr:rowOff>32125</xdr:rowOff>
    </xdr:from>
    <xdr:to>
      <xdr:col>15</xdr:col>
      <xdr:colOff>279400</xdr:colOff>
      <xdr:row>41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292100</xdr:colOff>
      <xdr:row>25</xdr:row>
      <xdr:rowOff>165100</xdr:rowOff>
    </xdr:from>
    <xdr:to>
      <xdr:col>14</xdr:col>
      <xdr:colOff>762000</xdr:colOff>
      <xdr:row>34</xdr:row>
      <xdr:rowOff>101600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1900" y="5384800"/>
          <a:ext cx="5422900" cy="1765300"/>
        </a:xfrm>
        <a:prstGeom prst="rect">
          <a:avLst/>
        </a:prstGeom>
      </xdr:spPr>
    </xdr:pic>
    <xdr:clientData/>
  </xdr:twoCellAnchor>
  <xdr:twoCellAnchor editAs="oneCell">
    <xdr:from>
      <xdr:col>7</xdr:col>
      <xdr:colOff>546100</xdr:colOff>
      <xdr:row>3</xdr:row>
      <xdr:rowOff>177800</xdr:rowOff>
    </xdr:from>
    <xdr:to>
      <xdr:col>14</xdr:col>
      <xdr:colOff>190500</xdr:colOff>
      <xdr:row>12</xdr:row>
      <xdr:rowOff>114300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927100"/>
          <a:ext cx="5422900" cy="1765300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14</xdr:row>
      <xdr:rowOff>177800</xdr:rowOff>
    </xdr:from>
    <xdr:to>
      <xdr:col>17</xdr:col>
      <xdr:colOff>0</xdr:colOff>
      <xdr:row>20</xdr:row>
      <xdr:rowOff>0</xdr:rowOff>
    </xdr:to>
    <xdr:pic>
      <xdr:nvPicPr>
        <xdr:cNvPr id="6" name="Picture 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3100" y="3162300"/>
          <a:ext cx="1041400" cy="10414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14</xdr:col>
      <xdr:colOff>769403</xdr:colOff>
      <xdr:row>68</xdr:row>
      <xdr:rowOff>25657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295088</xdr:colOff>
      <xdr:row>18</xdr:row>
      <xdr:rowOff>32125</xdr:rowOff>
    </xdr:from>
    <xdr:to>
      <xdr:col>15</xdr:col>
      <xdr:colOff>279400</xdr:colOff>
      <xdr:row>41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279400</xdr:colOff>
      <xdr:row>24</xdr:row>
      <xdr:rowOff>152400</xdr:rowOff>
    </xdr:from>
    <xdr:to>
      <xdr:col>14</xdr:col>
      <xdr:colOff>508000</xdr:colOff>
      <xdr:row>32</xdr:row>
      <xdr:rowOff>177800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69200" y="50292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4</xdr:row>
      <xdr:rowOff>25400</xdr:rowOff>
    </xdr:from>
    <xdr:to>
      <xdr:col>14</xdr:col>
      <xdr:colOff>88900</xdr:colOff>
      <xdr:row>12</xdr:row>
      <xdr:rowOff>50800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0100" y="8382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14</xdr:row>
      <xdr:rowOff>50800</xdr:rowOff>
    </xdr:from>
    <xdr:to>
      <xdr:col>17</xdr:col>
      <xdr:colOff>215900</xdr:colOff>
      <xdr:row>19</xdr:row>
      <xdr:rowOff>76200</xdr:rowOff>
    </xdr:to>
    <xdr:pic>
      <xdr:nvPicPr>
        <xdr:cNvPr id="8" name="Picture 7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9000" y="3035300"/>
          <a:ext cx="1041400" cy="10414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14</xdr:col>
      <xdr:colOff>769403</xdr:colOff>
      <xdr:row>69</xdr:row>
      <xdr:rowOff>25657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2</xdr:col>
          <xdr:colOff>952500</xdr:colOff>
          <xdr:row>3</xdr:row>
          <xdr:rowOff>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2</xdr:col>
          <xdr:colOff>952500</xdr:colOff>
          <xdr:row>5</xdr:row>
          <xdr:rowOff>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2</xdr:col>
          <xdr:colOff>952500</xdr:colOff>
          <xdr:row>7</xdr:row>
          <xdr:rowOff>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2</xdr:col>
          <xdr:colOff>952500</xdr:colOff>
          <xdr:row>9</xdr:row>
          <xdr:rowOff>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2</xdr:col>
          <xdr:colOff>952500</xdr:colOff>
          <xdr:row>11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2</xdr:col>
          <xdr:colOff>952500</xdr:colOff>
          <xdr:row>13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2</xdr:col>
          <xdr:colOff>952500</xdr:colOff>
          <xdr:row>13</xdr:row>
          <xdr:rowOff>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2</xdr:col>
          <xdr:colOff>952500</xdr:colOff>
          <xdr:row>15</xdr:row>
          <xdr:rowOff>0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2</xdr:col>
          <xdr:colOff>952500</xdr:colOff>
          <xdr:row>17</xdr:row>
          <xdr:rowOff>0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2</xdr:col>
          <xdr:colOff>952500</xdr:colOff>
          <xdr:row>19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952500</xdr:colOff>
          <xdr:row>20</xdr:row>
          <xdr:rowOff>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2</xdr:col>
          <xdr:colOff>952500</xdr:colOff>
          <xdr:row>23</xdr:row>
          <xdr:rowOff>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2</xdr:col>
          <xdr:colOff>952500</xdr:colOff>
          <xdr:row>25</xdr:row>
          <xdr:rowOff>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2</xdr:col>
          <xdr:colOff>952500</xdr:colOff>
          <xdr:row>26</xdr:row>
          <xdr:rowOff>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355600</xdr:colOff>
      <xdr:row>0</xdr:row>
      <xdr:rowOff>139700</xdr:rowOff>
    </xdr:from>
    <xdr:to>
      <xdr:col>17</xdr:col>
      <xdr:colOff>266700</xdr:colOff>
      <xdr:row>27</xdr:row>
      <xdr:rowOff>165100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295088</xdr:colOff>
      <xdr:row>18</xdr:row>
      <xdr:rowOff>32125</xdr:rowOff>
    </xdr:from>
    <xdr:to>
      <xdr:col>13</xdr:col>
      <xdr:colOff>279400</xdr:colOff>
      <xdr:row>41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711200</xdr:colOff>
      <xdr:row>25</xdr:row>
      <xdr:rowOff>0</xdr:rowOff>
    </xdr:from>
    <xdr:to>
      <xdr:col>12</xdr:col>
      <xdr:colOff>114300</xdr:colOff>
      <xdr:row>33</xdr:row>
      <xdr:rowOff>25400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5500" y="52197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698500</xdr:colOff>
      <xdr:row>3</xdr:row>
      <xdr:rowOff>50800</xdr:rowOff>
    </xdr:from>
    <xdr:to>
      <xdr:col>12</xdr:col>
      <xdr:colOff>101600</xdr:colOff>
      <xdr:row>11</xdr:row>
      <xdr:rowOff>76200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8001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305106</xdr:colOff>
      <xdr:row>13</xdr:row>
      <xdr:rowOff>152094</xdr:rowOff>
    </xdr:from>
    <xdr:to>
      <xdr:col>15</xdr:col>
      <xdr:colOff>0</xdr:colOff>
      <xdr:row>19</xdr:row>
      <xdr:rowOff>0</xdr:rowOff>
    </xdr:to>
    <xdr:pic>
      <xdr:nvPicPr>
        <xdr:cNvPr id="7" name="Picture 6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2335" y="2891010"/>
          <a:ext cx="1041400" cy="10414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295088</xdr:colOff>
      <xdr:row>18</xdr:row>
      <xdr:rowOff>32125</xdr:rowOff>
    </xdr:from>
    <xdr:to>
      <xdr:col>13</xdr:col>
      <xdr:colOff>279400</xdr:colOff>
      <xdr:row>41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254000</xdr:colOff>
      <xdr:row>2</xdr:row>
      <xdr:rowOff>152400</xdr:rowOff>
    </xdr:from>
    <xdr:to>
      <xdr:col>11</xdr:col>
      <xdr:colOff>482600</xdr:colOff>
      <xdr:row>10</xdr:row>
      <xdr:rowOff>177800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8300" y="5588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5</xdr:col>
      <xdr:colOff>711200</xdr:colOff>
      <xdr:row>24</xdr:row>
      <xdr:rowOff>127000</xdr:rowOff>
    </xdr:from>
    <xdr:to>
      <xdr:col>12</xdr:col>
      <xdr:colOff>114300</xdr:colOff>
      <xdr:row>32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5500" y="50038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14</xdr:row>
      <xdr:rowOff>25400</xdr:rowOff>
    </xdr:from>
    <xdr:to>
      <xdr:col>15</xdr:col>
      <xdr:colOff>215900</xdr:colOff>
      <xdr:row>19</xdr:row>
      <xdr:rowOff>50800</xdr:rowOff>
    </xdr:to>
    <xdr:pic>
      <xdr:nvPicPr>
        <xdr:cNvPr id="12" name="Picture 1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9000" y="2870200"/>
          <a:ext cx="1041400" cy="10414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295088</xdr:colOff>
      <xdr:row>18</xdr:row>
      <xdr:rowOff>32125</xdr:rowOff>
    </xdr:from>
    <xdr:to>
      <xdr:col>13</xdr:col>
      <xdr:colOff>279400</xdr:colOff>
      <xdr:row>41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165100</xdr:colOff>
      <xdr:row>3</xdr:row>
      <xdr:rowOff>177800</xdr:rowOff>
    </xdr:from>
    <xdr:to>
      <xdr:col>11</xdr:col>
      <xdr:colOff>393700</xdr:colOff>
      <xdr:row>12</xdr:row>
      <xdr:rowOff>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9400" y="7874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</xdr:row>
      <xdr:rowOff>127000</xdr:rowOff>
    </xdr:from>
    <xdr:to>
      <xdr:col>12</xdr:col>
      <xdr:colOff>228600</xdr:colOff>
      <xdr:row>34</xdr:row>
      <xdr:rowOff>152400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9800" y="54102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14</xdr:row>
      <xdr:rowOff>177800</xdr:rowOff>
    </xdr:from>
    <xdr:to>
      <xdr:col>15</xdr:col>
      <xdr:colOff>0</xdr:colOff>
      <xdr:row>20</xdr:row>
      <xdr:rowOff>0</xdr:rowOff>
    </xdr:to>
    <xdr:pic>
      <xdr:nvPicPr>
        <xdr:cNvPr id="8" name="Picture 7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3100" y="3022600"/>
          <a:ext cx="1041400" cy="10414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295088</xdr:colOff>
      <xdr:row>18</xdr:row>
      <xdr:rowOff>32125</xdr:rowOff>
    </xdr:from>
    <xdr:to>
      <xdr:col>13</xdr:col>
      <xdr:colOff>279400</xdr:colOff>
      <xdr:row>41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292100</xdr:colOff>
      <xdr:row>4</xdr:row>
      <xdr:rowOff>114300</xdr:rowOff>
    </xdr:from>
    <xdr:to>
      <xdr:col>12</xdr:col>
      <xdr:colOff>533400</xdr:colOff>
      <xdr:row>12</xdr:row>
      <xdr:rowOff>139700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9100" y="1066800"/>
          <a:ext cx="6019800" cy="1651000"/>
        </a:xfrm>
        <a:prstGeom prst="rect">
          <a:avLst/>
        </a:prstGeom>
      </xdr:spPr>
    </xdr:pic>
    <xdr:clientData/>
  </xdr:twoCellAnchor>
  <xdr:twoCellAnchor editAs="oneCell">
    <xdr:from>
      <xdr:col>5</xdr:col>
      <xdr:colOff>660400</xdr:colOff>
      <xdr:row>24</xdr:row>
      <xdr:rowOff>190500</xdr:rowOff>
    </xdr:from>
    <xdr:to>
      <xdr:col>13</xdr:col>
      <xdr:colOff>76200</xdr:colOff>
      <xdr:row>32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7400" y="5207000"/>
          <a:ext cx="60198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</xdr:row>
      <xdr:rowOff>190500</xdr:rowOff>
    </xdr:from>
    <xdr:to>
      <xdr:col>15</xdr:col>
      <xdr:colOff>203200</xdr:colOff>
      <xdr:row>23</xdr:row>
      <xdr:rowOff>12700</xdr:rowOff>
    </xdr:to>
    <xdr:pic>
      <xdr:nvPicPr>
        <xdr:cNvPr id="6" name="Picture 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3300" y="3784600"/>
          <a:ext cx="1041400" cy="10414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295088</xdr:colOff>
      <xdr:row>17</xdr:row>
      <xdr:rowOff>146425</xdr:rowOff>
    </xdr:from>
    <xdr:to>
      <xdr:col>17</xdr:col>
      <xdr:colOff>266700</xdr:colOff>
      <xdr:row>41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546100</xdr:colOff>
      <xdr:row>21</xdr:row>
      <xdr:rowOff>25400</xdr:rowOff>
    </xdr:from>
    <xdr:to>
      <xdr:col>15</xdr:col>
      <xdr:colOff>177800</xdr:colOff>
      <xdr:row>29</xdr:row>
      <xdr:rowOff>50800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45700" y="4394200"/>
          <a:ext cx="6019800" cy="1651000"/>
        </a:xfrm>
        <a:prstGeom prst="rect">
          <a:avLst/>
        </a:prstGeom>
      </xdr:spPr>
    </xdr:pic>
    <xdr:clientData/>
  </xdr:twoCellAnchor>
  <xdr:twoCellAnchor editAs="oneCell">
    <xdr:from>
      <xdr:col>6</xdr:col>
      <xdr:colOff>292100</xdr:colOff>
      <xdr:row>3</xdr:row>
      <xdr:rowOff>165100</xdr:rowOff>
    </xdr:from>
    <xdr:to>
      <xdr:col>13</xdr:col>
      <xdr:colOff>444500</xdr:colOff>
      <xdr:row>11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3500" y="876300"/>
          <a:ext cx="60198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15</xdr:col>
      <xdr:colOff>203200</xdr:colOff>
      <xdr:row>17</xdr:row>
      <xdr:rowOff>25400</xdr:rowOff>
    </xdr:to>
    <xdr:pic>
      <xdr:nvPicPr>
        <xdr:cNvPr id="6" name="Picture 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3300" y="2578100"/>
          <a:ext cx="1041400" cy="10414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515221</xdr:colOff>
      <xdr:row>18</xdr:row>
      <xdr:rowOff>121025</xdr:rowOff>
    </xdr:from>
    <xdr:to>
      <xdr:col>18</xdr:col>
      <xdr:colOff>448733</xdr:colOff>
      <xdr:row>42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300567</xdr:colOff>
      <xdr:row>4</xdr:row>
      <xdr:rowOff>4233</xdr:rowOff>
    </xdr:from>
    <xdr:to>
      <xdr:col>13</xdr:col>
      <xdr:colOff>372533</xdr:colOff>
      <xdr:row>12</xdr:row>
      <xdr:rowOff>29633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36567" y="918633"/>
          <a:ext cx="5998633" cy="1651000"/>
        </a:xfrm>
        <a:prstGeom prst="rect">
          <a:avLst/>
        </a:prstGeom>
      </xdr:spPr>
    </xdr:pic>
    <xdr:clientData/>
  </xdr:twoCellAnchor>
  <xdr:twoCellAnchor editAs="oneCell">
    <xdr:from>
      <xdr:col>9</xdr:col>
      <xdr:colOff>42333</xdr:colOff>
      <xdr:row>27</xdr:row>
      <xdr:rowOff>131234</xdr:rowOff>
    </xdr:from>
    <xdr:to>
      <xdr:col>16</xdr:col>
      <xdr:colOff>427567</xdr:colOff>
      <xdr:row>35</xdr:row>
      <xdr:rowOff>156634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18333" y="5736167"/>
          <a:ext cx="5990167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33867</xdr:colOff>
      <xdr:row>13</xdr:row>
      <xdr:rowOff>0</xdr:rowOff>
    </xdr:from>
    <xdr:to>
      <xdr:col>15</xdr:col>
      <xdr:colOff>228600</xdr:colOff>
      <xdr:row>18</xdr:row>
      <xdr:rowOff>25400</xdr:rowOff>
    </xdr:to>
    <xdr:pic>
      <xdr:nvPicPr>
        <xdr:cNvPr id="8" name="Picture 7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0667" y="2777067"/>
          <a:ext cx="1041400" cy="10414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406400</xdr:colOff>
          <xdr:row>6</xdr:row>
          <xdr:rowOff>114300</xdr:rowOff>
        </xdr:from>
        <xdr:to>
          <xdr:col>29</xdr:col>
          <xdr:colOff>596900</xdr:colOff>
          <xdr:row>13</xdr:row>
          <xdr:rowOff>114300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  <a:ea typeface="Lucida Grande"/>
                  <a:cs typeface="Lucida Grande"/>
                </a:rPr>
                <a:t>Check Box 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24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596900</xdr:colOff>
      <xdr:row>0</xdr:row>
      <xdr:rowOff>0</xdr:rowOff>
    </xdr:from>
    <xdr:to>
      <xdr:col>20</xdr:col>
      <xdr:colOff>673100</xdr:colOff>
      <xdr:row>25</xdr:row>
      <xdr:rowOff>63500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9</xdr:col>
      <xdr:colOff>0</xdr:colOff>
      <xdr:row>50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26</xdr:row>
      <xdr:rowOff>0</xdr:rowOff>
    </xdr:from>
    <xdr:to>
      <xdr:col>20</xdr:col>
      <xdr:colOff>76200</xdr:colOff>
      <xdr:row>51</xdr:row>
      <xdr:rowOff>63500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26</xdr:row>
      <xdr:rowOff>0</xdr:rowOff>
    </xdr:from>
    <xdr:to>
      <xdr:col>31</xdr:col>
      <xdr:colOff>76200</xdr:colOff>
      <xdr:row>51</xdr:row>
      <xdr:rowOff>63500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355600</xdr:colOff>
      <xdr:row>58</xdr:row>
      <xdr:rowOff>63500</xdr:rowOff>
    </xdr:from>
    <xdr:to>
      <xdr:col>29</xdr:col>
      <xdr:colOff>431800</xdr:colOff>
      <xdr:row>83</xdr:row>
      <xdr:rowOff>127000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95584</xdr:colOff>
      <xdr:row>0</xdr:row>
      <xdr:rowOff>0</xdr:rowOff>
    </xdr:from>
    <xdr:to>
      <xdr:col>32</xdr:col>
      <xdr:colOff>171784</xdr:colOff>
      <xdr:row>25</xdr:row>
      <xdr:rowOff>63500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503238</xdr:colOff>
      <xdr:row>0</xdr:row>
      <xdr:rowOff>0</xdr:rowOff>
    </xdr:from>
    <xdr:to>
      <xdr:col>42</xdr:col>
      <xdr:colOff>579439</xdr:colOff>
      <xdr:row>25</xdr:row>
      <xdr:rowOff>63500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158298</xdr:colOff>
      <xdr:row>26</xdr:row>
      <xdr:rowOff>0</xdr:rowOff>
    </xdr:from>
    <xdr:to>
      <xdr:col>42</xdr:col>
      <xdr:colOff>234499</xdr:colOff>
      <xdr:row>51</xdr:row>
      <xdr:rowOff>63500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42</xdr:col>
      <xdr:colOff>703492</xdr:colOff>
      <xdr:row>0</xdr:row>
      <xdr:rowOff>0</xdr:rowOff>
    </xdr:from>
    <xdr:to>
      <xdr:col>52</xdr:col>
      <xdr:colOff>779694</xdr:colOff>
      <xdr:row>25</xdr:row>
      <xdr:rowOff>63500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42</xdr:col>
      <xdr:colOff>638705</xdr:colOff>
      <xdr:row>28</xdr:row>
      <xdr:rowOff>16933</xdr:rowOff>
    </xdr:from>
    <xdr:to>
      <xdr:col>52</xdr:col>
      <xdr:colOff>714906</xdr:colOff>
      <xdr:row>53</xdr:row>
      <xdr:rowOff>80433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0.50915</cdr:x>
      <cdr:y>0.30864</cdr:y>
    </cdr:from>
    <cdr:to>
      <cdr:x>0.76372</cdr:x>
      <cdr:y>0.4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41800" y="1587500"/>
          <a:ext cx="2120900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i="0"/>
            <a:t>KB523</a:t>
          </a:r>
          <a:r>
            <a:rPr lang="en-US" sz="1100" b="1" i="0" baseline="0"/>
            <a:t> (AA): </a:t>
          </a:r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0.0015 S^-1 (25-90 %) </a:t>
          </a:r>
        </a:p>
      </cdr:txBody>
    </cdr:sp>
  </cdr:relSizeAnchor>
  <cdr:relSizeAnchor xmlns:cdr="http://schemas.openxmlformats.org/drawingml/2006/chartDrawing">
    <cdr:from>
      <cdr:x>0.15549</cdr:x>
      <cdr:y>0.56296</cdr:y>
    </cdr:from>
    <cdr:to>
      <cdr:x>0.41006</cdr:x>
      <cdr:y>0.65432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95400" y="2895600"/>
          <a:ext cx="2120900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i="0"/>
            <a:t>KB307</a:t>
          </a:r>
          <a:r>
            <a:rPr lang="en-US" sz="1100" b="1" i="0" baseline="0"/>
            <a:t> (PA): </a:t>
          </a:r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0.0070 S^-1 (25-90 %) 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0.66006</cdr:x>
      <cdr:y>0.33333</cdr:y>
    </cdr:from>
    <cdr:to>
      <cdr:x>0.91463</cdr:x>
      <cdr:y>0.42469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99100" y="1714500"/>
          <a:ext cx="2120900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 i="0"/>
            <a:t>KB523</a:t>
          </a:r>
          <a:r>
            <a:rPr lang="en-US" sz="1100" b="1" i="0" baseline="0"/>
            <a:t> (AA): </a:t>
          </a:r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0.0015 S^-1 (0-30 min) </a:t>
          </a:r>
        </a:p>
      </cdr:txBody>
    </cdr:sp>
  </cdr:relSizeAnchor>
  <cdr:relSizeAnchor xmlns:cdr="http://schemas.openxmlformats.org/drawingml/2006/chartDrawing">
    <cdr:from>
      <cdr:x>0.27591</cdr:x>
      <cdr:y>0.72593</cdr:y>
    </cdr:from>
    <cdr:to>
      <cdr:x>0.79116</cdr:x>
      <cdr:y>0.81728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98700" y="3733800"/>
          <a:ext cx="4292600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i="0"/>
            <a:t>Grubbs et al. </a:t>
          </a:r>
          <a:r>
            <a:rPr lang="en-US" sz="1100" b="1" i="0" baseline="0"/>
            <a:t>(AA): </a:t>
          </a:r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0.0020 S^-1 (0-30 min) (cf. reported in the SI</a:t>
          </a:r>
          <a:r>
            <a:rPr lang="en-US" sz="1100" b="1" i="0" baseline="0"/>
            <a:t> as 0.0022)</a:t>
          </a:r>
          <a:r>
            <a:rPr lang="en-US" sz="1100" i="0"/>
            <a:t>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0.44916</cdr:x>
      <cdr:y>0.41708</cdr:y>
    </cdr:from>
    <cdr:to>
      <cdr:x>0.70207</cdr:x>
      <cdr:y>0.50816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66726" y="2151788"/>
          <a:ext cx="2120900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i="0"/>
            <a:t>KB524</a:t>
          </a:r>
          <a:r>
            <a:rPr lang="en-US" sz="1100" b="1" i="0" baseline="0"/>
            <a:t> (AA): </a:t>
          </a:r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0.0002 S^-1 (25-80 %) </a:t>
          </a:r>
        </a:p>
      </cdr:txBody>
    </cdr:sp>
  </cdr:relSizeAnchor>
  <cdr:relSizeAnchor xmlns:cdr="http://schemas.openxmlformats.org/drawingml/2006/chartDrawing">
    <cdr:from>
      <cdr:x>0.23229</cdr:x>
      <cdr:y>0.64805</cdr:y>
    </cdr:from>
    <cdr:to>
      <cdr:x>0.48519</cdr:x>
      <cdr:y>0.73913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47960" y="3343393"/>
          <a:ext cx="2120900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i="0"/>
            <a:t>KB503</a:t>
          </a:r>
          <a:r>
            <a:rPr lang="en-US" sz="1100" b="1" i="0" baseline="0"/>
            <a:t> (PA): </a:t>
          </a:r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0.0031 S^-1 (25-90 %) 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0.13979</cdr:x>
      <cdr:y>0.55441</cdr:y>
    </cdr:from>
    <cdr:to>
      <cdr:x>0.39269</cdr:x>
      <cdr:y>0.64549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64626" y="2851627"/>
          <a:ext cx="2106961" cy="468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i="0"/>
            <a:t>KB481 (relay) 10 mol%</a:t>
          </a:r>
          <a:endParaRPr lang="en-US" sz="1100" b="1" i="0" baseline="0"/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0.0002 S^-1 (20-35 %) 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0.23229</cdr:x>
      <cdr:y>0.64805</cdr:y>
    </cdr:from>
    <cdr:to>
      <cdr:x>0.48519</cdr:x>
      <cdr:y>0.73913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47960" y="3343393"/>
          <a:ext cx="2120900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 b="1" i="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0.23072</cdr:x>
      <cdr:y>0.67869</cdr:y>
    </cdr:from>
    <cdr:to>
      <cdr:x>0.58535</cdr:x>
      <cdr:y>0.76977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31980" y="3490853"/>
          <a:ext cx="2969461" cy="468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i="0"/>
            <a:t>KB526 (relay monoester) 1 mol% (0.01M)</a:t>
          </a:r>
          <a:endParaRPr lang="en-US" sz="1100" b="1" i="0" baseline="0"/>
        </a:p>
        <a:p xmlns:a="http://schemas.openxmlformats.org/drawingml/2006/main">
          <a:r>
            <a:rPr lang="en-US" sz="1100" b="1" i="1"/>
            <a:t>k(obs) </a:t>
          </a:r>
          <a:r>
            <a:rPr lang="en-US" sz="1100" b="1" i="0"/>
            <a:t>=</a:t>
          </a:r>
          <a:r>
            <a:rPr lang="en-US" sz="1100" b="1" i="1"/>
            <a:t> </a:t>
          </a:r>
          <a:r>
            <a:rPr lang="en-US" sz="1100" b="1" i="0"/>
            <a:t>0.0020 S^-1 (0-99 %)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perseded/P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mysmac/OneDrive/PhD/Kinetics/KB47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B312"/>
      <sheetName val="KBXX"/>
    </sheetNames>
    <sheetDataSet>
      <sheetData sheetId="0">
        <row r="2">
          <cell r="A2">
            <v>1.5</v>
          </cell>
          <cell r="C2">
            <v>0</v>
          </cell>
        </row>
        <row r="3">
          <cell r="A3">
            <v>6.5</v>
          </cell>
          <cell r="C3">
            <v>0</v>
          </cell>
        </row>
        <row r="4">
          <cell r="A4">
            <v>13.5</v>
          </cell>
          <cell r="C4">
            <v>0</v>
          </cell>
        </row>
        <row r="5">
          <cell r="A5">
            <v>19.5</v>
          </cell>
          <cell r="C5">
            <v>0</v>
          </cell>
        </row>
        <row r="6">
          <cell r="A6">
            <v>25.5</v>
          </cell>
          <cell r="C6">
            <v>0</v>
          </cell>
        </row>
        <row r="7">
          <cell r="A7">
            <v>31.6</v>
          </cell>
          <cell r="C7">
            <v>0</v>
          </cell>
        </row>
        <row r="8">
          <cell r="A8">
            <v>37.700000000000003</v>
          </cell>
          <cell r="C8">
            <v>0</v>
          </cell>
        </row>
        <row r="9">
          <cell r="A9">
            <v>43.8</v>
          </cell>
          <cell r="C9">
            <v>0</v>
          </cell>
        </row>
        <row r="10">
          <cell r="A10">
            <v>49.9</v>
          </cell>
          <cell r="C10">
            <v>0</v>
          </cell>
        </row>
        <row r="11">
          <cell r="A11">
            <v>56</v>
          </cell>
          <cell r="C11">
            <v>0</v>
          </cell>
        </row>
        <row r="12">
          <cell r="A12">
            <v>62.1</v>
          </cell>
          <cell r="C12">
            <v>0</v>
          </cell>
        </row>
        <row r="13">
          <cell r="A13">
            <v>68.2</v>
          </cell>
          <cell r="C13">
            <v>0</v>
          </cell>
        </row>
        <row r="14">
          <cell r="A14">
            <v>74.3</v>
          </cell>
          <cell r="C14">
            <v>0</v>
          </cell>
        </row>
        <row r="15">
          <cell r="A15">
            <v>80.400000000000006</v>
          </cell>
          <cell r="C15">
            <v>0</v>
          </cell>
        </row>
        <row r="16">
          <cell r="A16">
            <v>86.5</v>
          </cell>
          <cell r="C16">
            <v>0</v>
          </cell>
        </row>
        <row r="17">
          <cell r="A17">
            <v>92.6</v>
          </cell>
          <cell r="C17">
            <v>0</v>
          </cell>
        </row>
        <row r="18">
          <cell r="A18">
            <v>98.7</v>
          </cell>
          <cell r="C18">
            <v>0</v>
          </cell>
        </row>
        <row r="19">
          <cell r="A19">
            <v>104.8</v>
          </cell>
          <cell r="C19">
            <v>0</v>
          </cell>
        </row>
        <row r="20">
          <cell r="A20">
            <v>110.9</v>
          </cell>
          <cell r="C20">
            <v>0</v>
          </cell>
        </row>
        <row r="21">
          <cell r="A21">
            <v>117</v>
          </cell>
          <cell r="C21">
            <v>0</v>
          </cell>
        </row>
        <row r="22">
          <cell r="A22">
            <v>123.1</v>
          </cell>
          <cell r="C22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bbs et al."/>
      <sheetName val="KB299"/>
      <sheetName val="KB304"/>
      <sheetName val="KB305"/>
      <sheetName val="KB307"/>
      <sheetName val="KB503"/>
      <sheetName val="KB312"/>
      <sheetName val="KB499"/>
      <sheetName val="KB476"/>
      <sheetName val="KB481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1.5</v>
          </cell>
          <cell r="C2">
            <v>0</v>
          </cell>
        </row>
        <row r="3">
          <cell r="A3">
            <v>2.5</v>
          </cell>
          <cell r="C3">
            <v>5.0000000000000001E-3</v>
          </cell>
        </row>
        <row r="4">
          <cell r="A4">
            <v>3.5</v>
          </cell>
          <cell r="C4">
            <v>5.0000000000000001E-3</v>
          </cell>
        </row>
        <row r="5">
          <cell r="A5">
            <v>4.5</v>
          </cell>
          <cell r="C5">
            <v>0.01</v>
          </cell>
        </row>
        <row r="6">
          <cell r="A6">
            <v>5.5</v>
          </cell>
          <cell r="C6">
            <v>0.01</v>
          </cell>
        </row>
        <row r="7">
          <cell r="A7">
            <v>6.5</v>
          </cell>
          <cell r="C7">
            <v>1.4999999999999999E-2</v>
          </cell>
        </row>
        <row r="8">
          <cell r="A8">
            <v>7.5</v>
          </cell>
          <cell r="C8">
            <v>1.4999999999999999E-2</v>
          </cell>
        </row>
        <row r="9">
          <cell r="A9">
            <v>8.5</v>
          </cell>
          <cell r="C9">
            <v>1.4999999999999999E-2</v>
          </cell>
        </row>
        <row r="10">
          <cell r="A10">
            <v>9.5</v>
          </cell>
          <cell r="C10">
            <v>0.02</v>
          </cell>
        </row>
        <row r="11">
          <cell r="A11">
            <v>10.5</v>
          </cell>
          <cell r="C11">
            <v>0.02</v>
          </cell>
        </row>
        <row r="12">
          <cell r="A12">
            <v>11.5</v>
          </cell>
          <cell r="C12">
            <v>2.5000000000000001E-2</v>
          </cell>
        </row>
        <row r="13">
          <cell r="A13">
            <v>12.5</v>
          </cell>
          <cell r="C13">
            <v>2.5000000000000001E-2</v>
          </cell>
        </row>
        <row r="14">
          <cell r="A14">
            <v>13.5</v>
          </cell>
          <cell r="C14">
            <v>0.03</v>
          </cell>
        </row>
        <row r="15">
          <cell r="A15">
            <v>14.5</v>
          </cell>
          <cell r="C15">
            <v>0.03</v>
          </cell>
        </row>
        <row r="16">
          <cell r="A16">
            <v>15.5</v>
          </cell>
          <cell r="C16">
            <v>0.03</v>
          </cell>
        </row>
        <row r="17">
          <cell r="A17">
            <v>16.5</v>
          </cell>
          <cell r="C17">
            <v>0.03</v>
          </cell>
        </row>
        <row r="18">
          <cell r="A18">
            <v>17.5</v>
          </cell>
          <cell r="C18">
            <v>0.03</v>
          </cell>
        </row>
        <row r="19">
          <cell r="A19">
            <v>18.5</v>
          </cell>
          <cell r="C19">
            <v>3.5000000000000003E-2</v>
          </cell>
        </row>
        <row r="20">
          <cell r="A20">
            <v>19.5</v>
          </cell>
          <cell r="C20">
            <v>3.5000000000000003E-2</v>
          </cell>
        </row>
        <row r="21">
          <cell r="A21">
            <v>20.5</v>
          </cell>
          <cell r="C21">
            <v>3.5000000000000003E-2</v>
          </cell>
        </row>
        <row r="22">
          <cell r="A22">
            <v>21.5</v>
          </cell>
          <cell r="C22">
            <v>3.5000000000000003E-2</v>
          </cell>
        </row>
        <row r="23">
          <cell r="A23">
            <v>22.5</v>
          </cell>
          <cell r="C23">
            <v>3.5000000000000003E-2</v>
          </cell>
        </row>
        <row r="24">
          <cell r="A24">
            <v>23.5</v>
          </cell>
          <cell r="C24">
            <v>3.5000000000000003E-2</v>
          </cell>
        </row>
        <row r="25">
          <cell r="A25">
            <v>24.5</v>
          </cell>
          <cell r="C25">
            <v>3.5000000000000003E-2</v>
          </cell>
        </row>
        <row r="26">
          <cell r="A26">
            <v>25.5</v>
          </cell>
          <cell r="C26">
            <v>3.5000000000000003E-2</v>
          </cell>
        </row>
        <row r="27">
          <cell r="A27">
            <v>26.5</v>
          </cell>
          <cell r="C27">
            <v>3.5000000000000003E-2</v>
          </cell>
        </row>
        <row r="28">
          <cell r="A28">
            <v>27.5</v>
          </cell>
          <cell r="C28">
            <v>3.5000000000000003E-2</v>
          </cell>
        </row>
        <row r="29">
          <cell r="A29">
            <v>28.5</v>
          </cell>
          <cell r="C29">
            <v>3.5000000000000003E-2</v>
          </cell>
        </row>
        <row r="30">
          <cell r="A30">
            <v>29.5</v>
          </cell>
          <cell r="C30">
            <v>3.5000000000000003E-2</v>
          </cell>
        </row>
        <row r="31">
          <cell r="A31">
            <v>30.5</v>
          </cell>
          <cell r="C31">
            <v>3.5000000000000003E-2</v>
          </cell>
        </row>
        <row r="32">
          <cell r="A32">
            <v>31.5</v>
          </cell>
          <cell r="C32">
            <v>3.5000000000000003E-2</v>
          </cell>
        </row>
        <row r="33">
          <cell r="A33">
            <v>32.5</v>
          </cell>
          <cell r="C33">
            <v>3.5000000000000003E-2</v>
          </cell>
        </row>
        <row r="34">
          <cell r="A34">
            <v>33.5</v>
          </cell>
          <cell r="C34">
            <v>3.5000000000000003E-2</v>
          </cell>
        </row>
        <row r="35">
          <cell r="A35">
            <v>34.5</v>
          </cell>
          <cell r="C35">
            <v>3.5000000000000003E-2</v>
          </cell>
        </row>
        <row r="36">
          <cell r="A36">
            <v>35.5</v>
          </cell>
          <cell r="C36">
            <v>3.5000000000000003E-2</v>
          </cell>
        </row>
        <row r="37">
          <cell r="A37">
            <v>36.5</v>
          </cell>
          <cell r="C37">
            <v>0.04</v>
          </cell>
        </row>
        <row r="38">
          <cell r="A38">
            <v>37.5</v>
          </cell>
          <cell r="C38">
            <v>0.04</v>
          </cell>
        </row>
        <row r="39">
          <cell r="A39">
            <v>38.5</v>
          </cell>
          <cell r="C39">
            <v>0.04</v>
          </cell>
        </row>
        <row r="40">
          <cell r="A40">
            <v>39.5</v>
          </cell>
          <cell r="C40">
            <v>0.04</v>
          </cell>
        </row>
        <row r="41">
          <cell r="A41">
            <v>40.5</v>
          </cell>
          <cell r="C41">
            <v>0.04</v>
          </cell>
        </row>
        <row r="42">
          <cell r="A42">
            <v>41.5</v>
          </cell>
          <cell r="C42">
            <v>0.04</v>
          </cell>
        </row>
        <row r="43">
          <cell r="A43">
            <v>42.5</v>
          </cell>
          <cell r="C43">
            <v>0.04</v>
          </cell>
        </row>
        <row r="44">
          <cell r="A44">
            <v>43.5</v>
          </cell>
          <cell r="C44">
            <v>0.04</v>
          </cell>
        </row>
        <row r="45">
          <cell r="A45">
            <v>44.5</v>
          </cell>
          <cell r="C45">
            <v>0.04</v>
          </cell>
        </row>
        <row r="46">
          <cell r="A46">
            <v>45.5</v>
          </cell>
          <cell r="C46">
            <v>0.04</v>
          </cell>
        </row>
        <row r="47">
          <cell r="A47">
            <v>46.5</v>
          </cell>
          <cell r="C47">
            <v>0.04</v>
          </cell>
        </row>
        <row r="48">
          <cell r="A48">
            <v>47.5</v>
          </cell>
          <cell r="C48">
            <v>0.04</v>
          </cell>
        </row>
        <row r="49">
          <cell r="A49">
            <v>48.5</v>
          </cell>
          <cell r="C49">
            <v>0.04</v>
          </cell>
        </row>
        <row r="50">
          <cell r="A50">
            <v>49.5</v>
          </cell>
          <cell r="C50">
            <v>0.04</v>
          </cell>
        </row>
        <row r="51">
          <cell r="A51">
            <v>50.5</v>
          </cell>
          <cell r="C51">
            <v>0.04</v>
          </cell>
        </row>
        <row r="52">
          <cell r="A52">
            <v>51.5</v>
          </cell>
          <cell r="C52">
            <v>0.04</v>
          </cell>
        </row>
        <row r="53">
          <cell r="A53">
            <v>52.5</v>
          </cell>
          <cell r="C53">
            <v>0.04</v>
          </cell>
        </row>
        <row r="54">
          <cell r="A54">
            <v>53.5</v>
          </cell>
          <cell r="C54">
            <v>0.04</v>
          </cell>
        </row>
        <row r="55">
          <cell r="A55">
            <v>54.5</v>
          </cell>
          <cell r="C55">
            <v>0.04</v>
          </cell>
        </row>
        <row r="56">
          <cell r="A56">
            <v>55.5</v>
          </cell>
          <cell r="C56">
            <v>0.04</v>
          </cell>
        </row>
        <row r="57">
          <cell r="A57">
            <v>56.5</v>
          </cell>
          <cell r="C57">
            <v>0.04</v>
          </cell>
        </row>
        <row r="58">
          <cell r="A58">
            <v>57.5</v>
          </cell>
          <cell r="C58">
            <v>0.04</v>
          </cell>
        </row>
        <row r="59">
          <cell r="A59">
            <v>58.5</v>
          </cell>
          <cell r="C59">
            <v>0.04</v>
          </cell>
        </row>
        <row r="60">
          <cell r="A60">
            <v>59.5</v>
          </cell>
          <cell r="C60">
            <v>0.04</v>
          </cell>
        </row>
        <row r="61">
          <cell r="A61">
            <v>60.5</v>
          </cell>
          <cell r="C61">
            <v>0.04</v>
          </cell>
        </row>
      </sheetData>
      <sheetData sheetId="9"/>
      <sheetData sheetId="10"/>
    </sheetDataSet>
  </externalBook>
</externalLink>
</file>

<file path=xl/tables/table1.xml><?xml version="1.0" encoding="utf-8"?>
<table xmlns="http://schemas.openxmlformats.org/spreadsheetml/2006/main" id="1" name="Table1" displayName="Table1" ref="B2:J20" totalsRowShown="0" headerRowDxfId="16" dataDxfId="14" headerRowBorderDxfId="15" tableBorderDxfId="13">
  <autoFilter ref="B2:J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Reaction Type" dataDxfId="12"/>
    <tableColumn id="2" name="Propagating Species" dataDxfId="11"/>
    <tableColumn id="3" name="(E = CO2Et)" dataDxfId="10"/>
    <tableColumn id="4" name="Reaction (bench) - 10 mol %, 0.01 M" dataDxfId="9"/>
    <tableColumn id="5" name="Reaction" dataDxfId="8"/>
    <tableColumn id="12" name="(NMR)" dataDxfId="7"/>
    <tableColumn id="10" name="Catalyst Loading" dataDxfId="6"/>
    <tableColumn id="8" name="Concentration" dataDxfId="5"/>
    <tableColumn id="7" name="Comment" dataDxfId="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E27" totalsRowShown="0" headerRowDxfId="3">
  <autoFilter ref="A1:E2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 "/>
    <tableColumn id="2" name="Reaction"/>
    <tableColumn id="3" name="Reaction Type" dataDxfId="2"/>
    <tableColumn id="4" name="Catalyst Loading" dataDxfId="1"/>
    <tableColumn id="5" name="Concentratio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../../../../Library/Containers/com.microsoft.Excel/Library/Containers/com.microsoft.Excel/Data/Library/Preferences/Mestrenova/Malonate%20Series/KB526.mnova" TargetMode="External"/><Relationship Id="rId12" Type="http://schemas.openxmlformats.org/officeDocument/2006/relationships/drawing" Target="../drawings/drawing1.xml"/><Relationship Id="rId13" Type="http://schemas.openxmlformats.org/officeDocument/2006/relationships/vmlDrawing" Target="../drawings/vmlDrawing1.vml"/><Relationship Id="rId14" Type="http://schemas.openxmlformats.org/officeDocument/2006/relationships/ctrlProp" Target="../ctrlProps/ctrlProp1.xml"/><Relationship Id="rId15" Type="http://schemas.openxmlformats.org/officeDocument/2006/relationships/table" Target="../tables/table1.xml"/><Relationship Id="rId1" Type="http://schemas.openxmlformats.org/officeDocument/2006/relationships/hyperlink" Target="../../../../Library/Containers/com.microsoft.Excel/Library/Containers/com.microsoft.Excel/Data/Library/Preferences/Mestrenova/Malonate%20Series/KB523.mnova" TargetMode="External"/><Relationship Id="rId2" Type="http://schemas.openxmlformats.org/officeDocument/2006/relationships/hyperlink" Target="../../../../Library/Containers/com.microsoft.Excel/Library/Containers/com.microsoft.Excel/Data/Library/Preferences/Mestrenova/Malonate%20Series/KB524.mnova" TargetMode="External"/><Relationship Id="rId3" Type="http://schemas.openxmlformats.org/officeDocument/2006/relationships/hyperlink" Target="../../../../Library/Containers/com.microsoft.Excel/Library/Containers/com.microsoft.Excel/Data/Library/Preferences/Mestrenova/Malonate%20Series/KB304.mnova" TargetMode="External"/><Relationship Id="rId4" Type="http://schemas.openxmlformats.org/officeDocument/2006/relationships/hyperlink" Target="../../../../Library/Containers/com.microsoft.Excel/Library/Containers/com.microsoft.Excel/Data/Library/Preferences/Mestrenova/Malonate%20Series/KB307.mnova" TargetMode="External"/><Relationship Id="rId5" Type="http://schemas.openxmlformats.org/officeDocument/2006/relationships/hyperlink" Target="../../../../Library/Containers/com.microsoft.Excel/Library/Containers/com.microsoft.Excel/Data/Library/Preferences/Mestrenova/Malonate%20Series/KB503.mnova" TargetMode="External"/><Relationship Id="rId6" Type="http://schemas.openxmlformats.org/officeDocument/2006/relationships/hyperlink" Target="../../../../Library/Containers/com.microsoft.Excel/Library/Containers/com.microsoft.Excel/Data/Library/Preferences/Mestrenova/Malonate%20Series/KB312.mnova" TargetMode="External"/><Relationship Id="rId7" Type="http://schemas.openxmlformats.org/officeDocument/2006/relationships/hyperlink" Target="../../../../Library/Containers/com.microsoft.Excel/Library/Containers/com.microsoft.Excel/Data/Library/Preferences/Mestrenova/Malonate%20Series/KB499.mnova" TargetMode="External"/><Relationship Id="rId8" Type="http://schemas.openxmlformats.org/officeDocument/2006/relationships/hyperlink" Target="../../../../Library/Containers/com.microsoft.Excel/Library/Containers/com.microsoft.Excel/Data/Library/Preferences/Mestrenova/Malonate%20Series/KB568.mnova" TargetMode="External"/><Relationship Id="rId9" Type="http://schemas.openxmlformats.org/officeDocument/2006/relationships/hyperlink" Target="../../../../Library/Containers/com.microsoft.Excel/Library/Containers/com.microsoft.Excel/Data/Library/Preferences/Mestrenova/Malonate%20Series/KB476.mnova" TargetMode="External"/><Relationship Id="rId10" Type="http://schemas.openxmlformats.org/officeDocument/2006/relationships/hyperlink" Target="../../../../Library/Containers/com.microsoft.Excel/Library/Containers/com.microsoft.Excel/Data/Library/Preferences/Mestrenova/Malonate%20Series/KB481.mnov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304.mnova" TargetMode="External"/><Relationship Id="rId2" Type="http://schemas.openxmlformats.org/officeDocument/2006/relationships/drawing" Target="../drawings/drawing1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307.mnova" TargetMode="External"/><Relationship Id="rId2" Type="http://schemas.openxmlformats.org/officeDocument/2006/relationships/drawing" Target="../drawings/drawing1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503.mnova" TargetMode="External"/><Relationship Id="rId2" Type="http://schemas.openxmlformats.org/officeDocument/2006/relationships/drawing" Target="../drawings/drawing1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312.mnova" TargetMode="External"/><Relationship Id="rId2" Type="http://schemas.openxmlformats.org/officeDocument/2006/relationships/drawing" Target="../drawings/drawing2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499.mnova" TargetMode="External"/><Relationship Id="rId2" Type="http://schemas.openxmlformats.org/officeDocument/2006/relationships/drawing" Target="../drawings/drawing2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568.mnova" TargetMode="External"/><Relationship Id="rId2" Type="http://schemas.openxmlformats.org/officeDocument/2006/relationships/drawing" Target="../drawings/drawing2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476.mnova" TargetMode="External"/><Relationship Id="rId2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481.mnova" TargetMode="External"/><Relationship Id="rId2" Type="http://schemas.openxmlformats.org/officeDocument/2006/relationships/drawing" Target="../drawings/drawing2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526.mnova" TargetMode="External"/><Relationship Id="rId2" Type="http://schemas.openxmlformats.org/officeDocument/2006/relationships/drawing" Target="../drawings/drawing2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16.xml"/></Relationships>
</file>

<file path=xl/worksheets/_rels/sheet2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10.xml"/><Relationship Id="rId12" Type="http://schemas.openxmlformats.org/officeDocument/2006/relationships/ctrlProp" Target="../ctrlProps/ctrlProp11.xml"/><Relationship Id="rId13" Type="http://schemas.openxmlformats.org/officeDocument/2006/relationships/ctrlProp" Target="../ctrlProps/ctrlProp12.xml"/><Relationship Id="rId14" Type="http://schemas.openxmlformats.org/officeDocument/2006/relationships/ctrlProp" Target="../ctrlProps/ctrlProp13.xml"/><Relationship Id="rId15" Type="http://schemas.openxmlformats.org/officeDocument/2006/relationships/ctrlProp" Target="../ctrlProps/ctrlProp14.xml"/><Relationship Id="rId16" Type="http://schemas.openxmlformats.org/officeDocument/2006/relationships/ctrlProp" Target="../ctrlProps/ctrlProp15.xml"/><Relationship Id="rId17" Type="http://schemas.openxmlformats.org/officeDocument/2006/relationships/table" Target="../tables/table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2.xml"/><Relationship Id="rId4" Type="http://schemas.openxmlformats.org/officeDocument/2006/relationships/ctrlProp" Target="../ctrlProps/ctrlProp3.xml"/><Relationship Id="rId5" Type="http://schemas.openxmlformats.org/officeDocument/2006/relationships/ctrlProp" Target="../ctrlProps/ctrlProp4.xml"/><Relationship Id="rId6" Type="http://schemas.openxmlformats.org/officeDocument/2006/relationships/ctrlProp" Target="../ctrlProps/ctrlProp5.xml"/><Relationship Id="rId7" Type="http://schemas.openxmlformats.org/officeDocument/2006/relationships/ctrlProp" Target="../ctrlProps/ctrlProp6.xml"/><Relationship Id="rId8" Type="http://schemas.openxmlformats.org/officeDocument/2006/relationships/ctrlProp" Target="../ctrlProps/ctrlProp7.xml"/><Relationship Id="rId9" Type="http://schemas.openxmlformats.org/officeDocument/2006/relationships/ctrlProp" Target="../ctrlProps/ctrlProp8.xml"/><Relationship Id="rId10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523.mnova" TargetMode="External"/><Relationship Id="rId2" Type="http://schemas.openxmlformats.org/officeDocument/2006/relationships/drawing" Target="../drawings/drawing1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524.mnova" TargetMode="External"/><Relationship Id="rId2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3"/>
  <sheetViews>
    <sheetView zoomScale="94" workbookViewId="0">
      <selection activeCell="F4" sqref="F4"/>
    </sheetView>
  </sheetViews>
  <sheetFormatPr baseColWidth="10" defaultRowHeight="14" x14ac:dyDescent="0.2"/>
  <cols>
    <col min="1" max="2" width="10.83203125" style="26"/>
    <col min="3" max="3" width="12" style="26" customWidth="1"/>
    <col min="4" max="4" width="21.1640625" style="26" customWidth="1"/>
    <col min="5" max="5" width="13.6640625" style="26" customWidth="1"/>
    <col min="6" max="6" width="11.33203125" style="26" customWidth="1"/>
    <col min="7" max="7" width="7.83203125" style="26" customWidth="1"/>
    <col min="8" max="8" width="12.6640625" style="26" customWidth="1"/>
    <col min="9" max="9" width="11.1640625" style="26" customWidth="1"/>
    <col min="10" max="10" width="22.83203125" style="26" customWidth="1"/>
    <col min="11" max="16384" width="10.83203125" style="26"/>
  </cols>
  <sheetData>
    <row r="1" spans="1:50" ht="32" customHeight="1" thickBot="1" x14ac:dyDescent="0.25"/>
    <row r="2" spans="1:50" s="33" customFormat="1" ht="37" customHeight="1" thickBot="1" x14ac:dyDescent="0.25">
      <c r="A2" s="30"/>
      <c r="B2" s="28" t="s">
        <v>33</v>
      </c>
      <c r="C2" s="27" t="s">
        <v>15</v>
      </c>
      <c r="D2" s="40" t="s">
        <v>31</v>
      </c>
      <c r="E2" s="41" t="s">
        <v>59</v>
      </c>
      <c r="F2" s="38" t="s">
        <v>60</v>
      </c>
      <c r="G2" s="39" t="s">
        <v>61</v>
      </c>
      <c r="H2" s="37" t="s">
        <v>38</v>
      </c>
      <c r="I2" s="36" t="s">
        <v>39</v>
      </c>
      <c r="J2" s="31" t="s">
        <v>16</v>
      </c>
      <c r="K2" s="32"/>
      <c r="L2" s="30"/>
      <c r="M2" s="30"/>
      <c r="N2" s="30"/>
      <c r="O2" s="30">
        <v>8</v>
      </c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1:50" ht="15" thickBot="1" x14ac:dyDescent="0.25">
      <c r="B3" s="60" t="s">
        <v>18</v>
      </c>
      <c r="C3" s="61"/>
      <c r="D3" s="61"/>
      <c r="E3" s="62" t="s">
        <v>84</v>
      </c>
      <c r="F3" s="102" t="s">
        <v>36</v>
      </c>
      <c r="G3" s="103"/>
      <c r="H3" s="63" t="s">
        <v>19</v>
      </c>
      <c r="I3" s="63" t="s">
        <v>40</v>
      </c>
      <c r="J3" s="64" t="s">
        <v>21</v>
      </c>
    </row>
    <row r="4" spans="1:50" ht="15" thickBot="1" x14ac:dyDescent="0.25">
      <c r="B4" s="65"/>
      <c r="C4" s="66"/>
      <c r="D4" s="66"/>
      <c r="E4" s="118" t="s">
        <v>85</v>
      </c>
      <c r="F4" s="104" t="s">
        <v>34</v>
      </c>
      <c r="G4" s="105" t="s">
        <v>62</v>
      </c>
      <c r="H4" s="68" t="s">
        <v>19</v>
      </c>
      <c r="I4" s="68" t="s">
        <v>40</v>
      </c>
      <c r="J4" s="69"/>
    </row>
    <row r="5" spans="1:50" ht="15" thickBot="1" x14ac:dyDescent="0.25">
      <c r="B5" s="49"/>
      <c r="C5" s="50"/>
      <c r="D5" s="50"/>
      <c r="E5" s="88"/>
      <c r="F5" s="106" t="s">
        <v>35</v>
      </c>
      <c r="G5" s="107" t="s">
        <v>63</v>
      </c>
      <c r="H5" s="47" t="s">
        <v>41</v>
      </c>
      <c r="I5" s="47" t="s">
        <v>40</v>
      </c>
      <c r="J5" s="52"/>
    </row>
    <row r="6" spans="1:50" ht="14" customHeight="1" thickBot="1" x14ac:dyDescent="0.25">
      <c r="B6" s="60" t="s">
        <v>23</v>
      </c>
      <c r="C6" s="61"/>
      <c r="D6" s="61"/>
      <c r="E6" s="62" t="s">
        <v>80</v>
      </c>
      <c r="F6" s="102" t="s">
        <v>36</v>
      </c>
      <c r="G6" s="103"/>
      <c r="H6" s="70" t="s">
        <v>19</v>
      </c>
      <c r="I6" s="70" t="s">
        <v>40</v>
      </c>
      <c r="J6" s="71" t="s">
        <v>21</v>
      </c>
    </row>
    <row r="7" spans="1:50" ht="15" thickBot="1" x14ac:dyDescent="0.25">
      <c r="B7" s="65"/>
      <c r="C7" s="66"/>
      <c r="D7" s="66"/>
      <c r="E7" s="67" t="s">
        <v>77</v>
      </c>
      <c r="F7" s="104"/>
      <c r="G7" s="105"/>
      <c r="H7" s="72"/>
      <c r="I7" s="72"/>
      <c r="J7" s="73"/>
    </row>
    <row r="8" spans="1:50" ht="15" thickBot="1" x14ac:dyDescent="0.25">
      <c r="B8" s="49"/>
      <c r="C8" s="50"/>
      <c r="D8" s="50"/>
      <c r="E8" s="51"/>
      <c r="F8" s="108" t="s">
        <v>43</v>
      </c>
      <c r="G8" s="107" t="s">
        <v>64</v>
      </c>
      <c r="H8" s="54" t="s">
        <v>19</v>
      </c>
      <c r="I8" s="47" t="s">
        <v>40</v>
      </c>
      <c r="J8" s="55"/>
    </row>
    <row r="9" spans="1:50" ht="15" thickBot="1" x14ac:dyDescent="0.25">
      <c r="B9" s="60" t="s">
        <v>22</v>
      </c>
      <c r="C9" s="61"/>
      <c r="D9" s="61"/>
      <c r="E9" s="62" t="s">
        <v>78</v>
      </c>
      <c r="F9" s="109" t="s">
        <v>45</v>
      </c>
      <c r="G9" s="110" t="s">
        <v>65</v>
      </c>
      <c r="H9" s="63" t="s">
        <v>19</v>
      </c>
      <c r="I9" s="63" t="s">
        <v>40</v>
      </c>
      <c r="J9" s="71" t="s">
        <v>21</v>
      </c>
    </row>
    <row r="10" spans="1:50" ht="27" customHeight="1" thickBot="1" x14ac:dyDescent="0.25">
      <c r="B10" s="45"/>
      <c r="C10" s="46"/>
      <c r="D10" s="46"/>
      <c r="E10" s="56" t="s">
        <v>47</v>
      </c>
      <c r="F10" s="108" t="s">
        <v>46</v>
      </c>
      <c r="G10" s="107" t="s">
        <v>66</v>
      </c>
      <c r="H10" s="47" t="s">
        <v>41</v>
      </c>
      <c r="I10" s="47" t="s">
        <v>40</v>
      </c>
      <c r="J10" s="53"/>
    </row>
    <row r="11" spans="1:50" ht="29" thickBot="1" x14ac:dyDescent="0.25">
      <c r="B11" s="60" t="s">
        <v>24</v>
      </c>
      <c r="C11" s="61"/>
      <c r="D11" s="61"/>
      <c r="E11" s="74" t="s">
        <v>76</v>
      </c>
      <c r="F11" s="98" t="s">
        <v>51</v>
      </c>
      <c r="G11" s="99"/>
      <c r="H11" s="87"/>
      <c r="I11" s="87"/>
      <c r="J11" s="64" t="s">
        <v>25</v>
      </c>
      <c r="K11" s="86"/>
      <c r="L11" s="89"/>
      <c r="T11" s="29"/>
      <c r="U11" s="29"/>
      <c r="V11" s="29"/>
      <c r="W11" s="29"/>
    </row>
    <row r="12" spans="1:50" ht="15" thickBot="1" x14ac:dyDescent="0.25">
      <c r="B12" s="45"/>
      <c r="C12" s="46"/>
      <c r="D12" s="46"/>
      <c r="E12" s="57" t="s">
        <v>48</v>
      </c>
      <c r="F12" s="111"/>
      <c r="G12" s="112"/>
      <c r="H12" s="84"/>
      <c r="I12" s="84"/>
      <c r="J12" s="48"/>
      <c r="T12" s="29"/>
      <c r="U12" s="29"/>
      <c r="V12" s="29"/>
      <c r="W12" s="29"/>
    </row>
    <row r="13" spans="1:50" ht="29" thickBot="1" x14ac:dyDescent="0.25">
      <c r="B13" s="60" t="s">
        <v>26</v>
      </c>
      <c r="C13" s="61"/>
      <c r="D13" s="61"/>
      <c r="E13" s="62" t="s">
        <v>79</v>
      </c>
      <c r="F13" s="98" t="s">
        <v>51</v>
      </c>
      <c r="G13" s="99"/>
      <c r="H13" s="87"/>
      <c r="I13" s="87"/>
      <c r="J13" s="64" t="s">
        <v>27</v>
      </c>
      <c r="K13" s="97"/>
      <c r="T13" s="29"/>
      <c r="U13" s="29"/>
      <c r="V13" s="29"/>
      <c r="W13" s="29"/>
    </row>
    <row r="14" spans="1:50" ht="15" thickBot="1" x14ac:dyDescent="0.25">
      <c r="B14" s="45"/>
      <c r="C14" s="46"/>
      <c r="D14" s="46"/>
      <c r="E14" s="44" t="s">
        <v>48</v>
      </c>
      <c r="F14" s="100"/>
      <c r="G14" s="42"/>
      <c r="H14" s="85"/>
      <c r="I14" s="85"/>
      <c r="J14" s="48"/>
      <c r="T14" s="29"/>
      <c r="U14" s="29"/>
      <c r="V14" s="29"/>
      <c r="W14" s="29"/>
    </row>
    <row r="15" spans="1:50" ht="29" thickBot="1" x14ac:dyDescent="0.25">
      <c r="B15" s="60" t="s">
        <v>28</v>
      </c>
      <c r="C15" s="61"/>
      <c r="D15" s="61"/>
      <c r="E15" s="75" t="s">
        <v>75</v>
      </c>
      <c r="F15" s="102" t="s">
        <v>49</v>
      </c>
      <c r="G15" s="103" t="s">
        <v>67</v>
      </c>
      <c r="H15" s="60" t="s">
        <v>19</v>
      </c>
      <c r="I15" s="60" t="s">
        <v>40</v>
      </c>
      <c r="J15" s="71" t="s">
        <v>29</v>
      </c>
      <c r="L15" s="29"/>
      <c r="M15" s="29"/>
      <c r="T15" s="29"/>
      <c r="U15" s="29"/>
      <c r="V15" s="29"/>
      <c r="W15" s="29"/>
    </row>
    <row r="16" spans="1:50" ht="15" thickBot="1" x14ac:dyDescent="0.25">
      <c r="B16" s="45"/>
      <c r="C16" s="46"/>
      <c r="D16" s="46"/>
      <c r="E16" s="59" t="s">
        <v>74</v>
      </c>
      <c r="F16" s="108" t="s">
        <v>50</v>
      </c>
      <c r="G16" s="113" t="s">
        <v>68</v>
      </c>
      <c r="H16" s="49" t="s">
        <v>20</v>
      </c>
      <c r="I16" s="49" t="s">
        <v>40</v>
      </c>
      <c r="J16" s="53"/>
      <c r="T16" s="29"/>
      <c r="U16" s="29"/>
      <c r="V16" s="29"/>
      <c r="W16" s="29"/>
    </row>
    <row r="17" spans="1:23" ht="29" thickBot="1" x14ac:dyDescent="0.25">
      <c r="B17" s="60" t="s">
        <v>44</v>
      </c>
      <c r="C17" s="61"/>
      <c r="D17" s="61"/>
      <c r="E17" s="138" t="s">
        <v>92</v>
      </c>
      <c r="F17" s="102" t="s">
        <v>58</v>
      </c>
      <c r="G17" s="103" t="s">
        <v>69</v>
      </c>
      <c r="H17" s="60" t="s">
        <v>19</v>
      </c>
      <c r="I17" s="60" t="s">
        <v>53</v>
      </c>
      <c r="J17" s="71" t="s">
        <v>29</v>
      </c>
      <c r="T17" s="29"/>
      <c r="U17" s="29"/>
      <c r="V17" s="29"/>
      <c r="W17" s="29"/>
    </row>
    <row r="18" spans="1:23" ht="15" thickBot="1" x14ac:dyDescent="0.25">
      <c r="B18" s="76"/>
      <c r="C18" s="77"/>
      <c r="D18" s="77"/>
      <c r="E18" s="140" t="s">
        <v>94</v>
      </c>
      <c r="F18" s="114"/>
      <c r="G18" s="115"/>
      <c r="H18" s="78"/>
      <c r="I18" s="78"/>
      <c r="J18" s="79"/>
    </row>
    <row r="19" spans="1:23" ht="25" customHeight="1" thickBot="1" x14ac:dyDescent="0.25">
      <c r="A19" s="82"/>
      <c r="B19" s="60" t="s">
        <v>30</v>
      </c>
      <c r="C19" s="61"/>
      <c r="D19" s="61"/>
      <c r="E19" s="101" t="s">
        <v>82</v>
      </c>
      <c r="F19" s="102" t="s">
        <v>54</v>
      </c>
      <c r="G19" s="103" t="s">
        <v>70</v>
      </c>
      <c r="H19" s="60" t="s">
        <v>19</v>
      </c>
      <c r="I19" s="61" t="s">
        <v>40</v>
      </c>
      <c r="J19" s="81" t="s">
        <v>56</v>
      </c>
    </row>
    <row r="20" spans="1:23" ht="28" customHeight="1" thickBot="1" x14ac:dyDescent="0.25">
      <c r="A20" s="83"/>
      <c r="B20" s="45"/>
      <c r="C20" s="46"/>
      <c r="D20" s="46"/>
      <c r="E20" s="80" t="s">
        <v>81</v>
      </c>
      <c r="F20" s="106" t="s">
        <v>55</v>
      </c>
      <c r="G20" s="107" t="s">
        <v>71</v>
      </c>
      <c r="H20" s="45" t="s">
        <v>20</v>
      </c>
      <c r="I20" s="45" t="s">
        <v>40</v>
      </c>
      <c r="J20" s="53" t="s">
        <v>83</v>
      </c>
      <c r="L20" s="29"/>
      <c r="M20" s="29"/>
    </row>
    <row r="21" spans="1:23" ht="28" customHeight="1" x14ac:dyDescent="0.2">
      <c r="B21" s="43" t="s">
        <v>32</v>
      </c>
      <c r="C21" s="43"/>
      <c r="D21" s="43"/>
      <c r="E21" s="58" t="s">
        <v>86</v>
      </c>
      <c r="F21" s="116" t="s">
        <v>52</v>
      </c>
      <c r="G21" s="117" t="s">
        <v>72</v>
      </c>
      <c r="H21" s="58" t="s">
        <v>19</v>
      </c>
      <c r="I21" s="58" t="s">
        <v>53</v>
      </c>
      <c r="J21" s="43" t="s">
        <v>21</v>
      </c>
      <c r="L21" s="29"/>
      <c r="M21" s="29"/>
    </row>
    <row r="22" spans="1:23" ht="21" customHeight="1" thickBot="1" x14ac:dyDescent="0.25">
      <c r="B22" s="50"/>
      <c r="C22" s="50"/>
      <c r="D22" s="50"/>
      <c r="E22" s="139" t="s">
        <v>93</v>
      </c>
      <c r="F22" s="52"/>
      <c r="G22" s="49"/>
      <c r="H22" s="59"/>
      <c r="I22" s="59"/>
      <c r="J22" s="50"/>
    </row>
    <row r="23" spans="1:23" x14ac:dyDescent="0.2">
      <c r="B23" s="144" t="s">
        <v>95</v>
      </c>
      <c r="C23" s="144"/>
      <c r="D23" s="144"/>
      <c r="E23" s="144"/>
      <c r="F23" s="144"/>
      <c r="G23" s="144"/>
      <c r="H23" s="144"/>
      <c r="I23" s="144"/>
      <c r="J23" s="144"/>
    </row>
  </sheetData>
  <mergeCells count="1">
    <mergeCell ref="B23:J23"/>
  </mergeCells>
  <phoneticPr fontId="5" type="noConversion"/>
  <hyperlinks>
    <hyperlink ref="F4" location="'KB523'!A1" display="KB523"/>
    <hyperlink ref="F5" location="'KB524'!A1" display="KB524"/>
    <hyperlink ref="F3" location="'Grubbs et al. AA'!A1" display="Grubbs et al."/>
    <hyperlink ref="F6" location="'Grubbs et al. MA'!A1" display="Grubbs et al."/>
    <hyperlink ref="F8" location="'KB304'!A1" display="KB304"/>
    <hyperlink ref="F9" location="'KB307'!A1" display="KB307"/>
    <hyperlink ref="F10" location="'KB503'!A1" display="KB503"/>
    <hyperlink ref="F15" location="'KB312'!A1" display="KB312"/>
    <hyperlink ref="F16" location="'KB499'!A1" display="KB499"/>
    <hyperlink ref="F21" location="'KB526'!A1" display="KB526"/>
    <hyperlink ref="F19" location="'KB476'!A1" display="'KB476'!A1"/>
    <hyperlink ref="F20" location="'KB481'!A1" display="KB481"/>
    <hyperlink ref="F17" location="'KB568'!A1" display="KB568"/>
    <hyperlink ref="G4" r:id="rId1"/>
    <hyperlink ref="G5" r:id="rId2"/>
    <hyperlink ref="G8" r:id="rId3"/>
    <hyperlink ref="G9" r:id="rId4"/>
    <hyperlink ref="G10" r:id="rId5"/>
    <hyperlink ref="G15" r:id="rId6"/>
    <hyperlink ref="G16" r:id="rId7"/>
    <hyperlink ref="G17" r:id="rId8"/>
    <hyperlink ref="G19" r:id="rId9"/>
    <hyperlink ref="G20" r:id="rId10"/>
    <hyperlink ref="G21" r:id="rId11"/>
  </hyperlinks>
  <pageMargins left="0.7" right="0.7" top="0.75" bottom="0.75" header="0.3" footer="0.3"/>
  <pageSetup paperSize="9" orientation="landscape" horizontalDpi="0" verticalDpi="0"/>
  <drawing r:id="rId12"/>
  <legacyDrawing r:id="rId1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4" name="Drop Down 1">
              <controlPr defaultSize="0" autoLine="0" autoPict="0">
                <anchor moveWithCells="1">
                  <from>
                    <xdr:col>11</xdr:col>
                    <xdr:colOff>0</xdr:colOff>
                    <xdr:row>19</xdr:row>
                    <xdr:rowOff>0</xdr:rowOff>
                  </from>
                  <to>
                    <xdr:col>20</xdr:col>
                    <xdr:colOff>0</xdr:colOff>
                    <xdr:row>19</xdr:row>
                    <xdr:rowOff>304800</xdr:rowOff>
                  </to>
                </anchor>
              </controlPr>
            </control>
          </mc:Choice>
          <mc:Fallback/>
        </mc:AlternateContent>
      </controls>
    </mc:Choice>
    <mc:Fallback/>
  </mc:AlternateContent>
  <tableParts count="1">
    <tablePart r:id="rId1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workbookViewId="0">
      <selection activeCell="E27" sqref="E27:F81"/>
    </sheetView>
  </sheetViews>
  <sheetFormatPr baseColWidth="10" defaultRowHeight="16" x14ac:dyDescent="0.2"/>
  <cols>
    <col min="1" max="1" width="17.1640625" bestFit="1" customWidth="1"/>
    <col min="2" max="2" width="17.1640625" customWidth="1"/>
    <col min="3" max="4" width="19.83203125" bestFit="1" customWidth="1"/>
    <col min="5" max="5" width="19.83203125" style="143" customWidth="1"/>
    <col min="6" max="6" width="19.83203125" style="143" bestFit="1" customWidth="1"/>
    <col min="14" max="14" width="17.6640625" customWidth="1"/>
    <col min="22" max="22" width="10.83203125" customWidth="1"/>
    <col min="24" max="24" width="10.83203125" customWidth="1"/>
  </cols>
  <sheetData>
    <row r="1" spans="1:18" ht="24" x14ac:dyDescent="0.2">
      <c r="A1" s="1" t="s">
        <v>4</v>
      </c>
      <c r="B1" s="1" t="s">
        <v>1</v>
      </c>
      <c r="C1" s="1" t="s">
        <v>0</v>
      </c>
      <c r="D1" s="1" t="s">
        <v>2</v>
      </c>
      <c r="E1" s="141" t="s">
        <v>96</v>
      </c>
      <c r="F1" s="141" t="s">
        <v>97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2">
        <v>0</v>
      </c>
      <c r="B2" s="2">
        <v>0</v>
      </c>
      <c r="C2" s="3">
        <f t="shared" ref="C2:C26" si="0">B2/2</f>
        <v>0</v>
      </c>
      <c r="D2" s="7">
        <v>0</v>
      </c>
      <c r="E2" s="142">
        <f>(1-C2)*0.1</f>
        <v>0.1</v>
      </c>
      <c r="F2" s="4">
        <f>LN(E2)</f>
        <v>-2.3025850929940455</v>
      </c>
      <c r="G2" s="8"/>
      <c r="H2" s="8"/>
      <c r="I2" s="8"/>
      <c r="J2" s="8"/>
      <c r="K2" s="8"/>
      <c r="L2" s="8"/>
      <c r="M2" s="8"/>
    </row>
    <row r="3" spans="1:18" x14ac:dyDescent="0.2">
      <c r="A3" s="4">
        <v>4</v>
      </c>
      <c r="B3" s="2">
        <v>0.34</v>
      </c>
      <c r="C3" s="3">
        <f t="shared" si="0"/>
        <v>0.17</v>
      </c>
      <c r="D3" s="7">
        <f>C3-C2</f>
        <v>0.17</v>
      </c>
      <c r="E3" s="142">
        <f t="shared" ref="E3:E26" si="1">(1-C3)*0.1</f>
        <v>8.3000000000000004E-2</v>
      </c>
      <c r="F3" s="4">
        <f t="shared" ref="F3:F26" si="2">LN(E3)</f>
        <v>-2.488914671185539</v>
      </c>
      <c r="G3" s="8"/>
      <c r="H3" s="8"/>
      <c r="I3" s="8"/>
      <c r="J3" s="8"/>
      <c r="K3" s="8"/>
      <c r="L3" s="8"/>
      <c r="M3" s="8"/>
    </row>
    <row r="4" spans="1:18" x14ac:dyDescent="0.2">
      <c r="A4" s="4">
        <f>A3+5</f>
        <v>9</v>
      </c>
      <c r="B4" s="2">
        <v>0.84</v>
      </c>
      <c r="C4" s="3">
        <f t="shared" si="0"/>
        <v>0.42</v>
      </c>
      <c r="D4" s="7">
        <f>C4-C3</f>
        <v>0.24999999999999997</v>
      </c>
      <c r="E4" s="142">
        <f t="shared" si="1"/>
        <v>5.800000000000001E-2</v>
      </c>
      <c r="F4" s="4">
        <f t="shared" si="2"/>
        <v>-2.8473122684357177</v>
      </c>
      <c r="G4" s="8"/>
      <c r="H4" s="8"/>
      <c r="I4" s="8"/>
      <c r="J4" s="8"/>
      <c r="K4" s="8"/>
      <c r="L4" s="8"/>
      <c r="M4" s="8"/>
    </row>
    <row r="5" spans="1:18" x14ac:dyDescent="0.2">
      <c r="A5" s="4">
        <f>A4+5</f>
        <v>14</v>
      </c>
      <c r="B5" s="2">
        <v>1.1499999999999999</v>
      </c>
      <c r="C5" s="3">
        <f t="shared" si="0"/>
        <v>0.57499999999999996</v>
      </c>
      <c r="D5" s="7">
        <f t="shared" ref="D5:D26" si="3">C5-C4</f>
        <v>0.15499999999999997</v>
      </c>
      <c r="E5" s="142">
        <f t="shared" si="1"/>
        <v>4.250000000000001E-2</v>
      </c>
      <c r="F5" s="4">
        <f t="shared" si="2"/>
        <v>-3.1582512030517655</v>
      </c>
      <c r="G5" s="8"/>
      <c r="H5" s="8"/>
      <c r="I5" s="8"/>
      <c r="J5" s="8"/>
      <c r="K5" s="8"/>
      <c r="L5" s="8"/>
      <c r="M5" s="8"/>
    </row>
    <row r="6" spans="1:18" x14ac:dyDescent="0.2">
      <c r="A6" s="4">
        <f t="shared" ref="A6:A19" si="4">A5+5</f>
        <v>19</v>
      </c>
      <c r="B6" s="2">
        <v>1.33</v>
      </c>
      <c r="C6" s="3">
        <f t="shared" si="0"/>
        <v>0.66500000000000004</v>
      </c>
      <c r="D6" s="7">
        <f t="shared" si="3"/>
        <v>9.000000000000008E-2</v>
      </c>
      <c r="E6" s="142">
        <f t="shared" si="1"/>
        <v>3.3499999999999995E-2</v>
      </c>
      <c r="F6" s="4">
        <f t="shared" si="2"/>
        <v>-3.3962098401511165</v>
      </c>
      <c r="G6" s="8"/>
      <c r="H6" s="8"/>
      <c r="I6" s="8"/>
      <c r="J6" s="8"/>
      <c r="K6" s="8"/>
      <c r="L6" s="8"/>
      <c r="M6" s="8"/>
      <c r="N6" t="s">
        <v>17</v>
      </c>
    </row>
    <row r="7" spans="1:18" x14ac:dyDescent="0.2">
      <c r="A7" s="4">
        <f t="shared" si="4"/>
        <v>24</v>
      </c>
      <c r="B7" s="2">
        <v>1.46</v>
      </c>
      <c r="C7" s="3">
        <f t="shared" si="0"/>
        <v>0.73</v>
      </c>
      <c r="D7" s="7">
        <f t="shared" si="3"/>
        <v>6.4999999999999947E-2</v>
      </c>
      <c r="E7" s="142">
        <f t="shared" si="1"/>
        <v>2.7000000000000003E-2</v>
      </c>
      <c r="F7" s="4">
        <f t="shared" si="2"/>
        <v>-3.6119184129778077</v>
      </c>
      <c r="G7" s="8"/>
      <c r="H7" s="8"/>
      <c r="I7" s="8"/>
      <c r="J7" s="8"/>
      <c r="K7" s="8"/>
      <c r="L7" s="8"/>
      <c r="M7" s="8"/>
      <c r="N7" s="92" t="s">
        <v>64</v>
      </c>
    </row>
    <row r="8" spans="1:18" x14ac:dyDescent="0.2">
      <c r="A8" s="4">
        <f t="shared" si="4"/>
        <v>29</v>
      </c>
      <c r="B8" s="2">
        <v>1.54</v>
      </c>
      <c r="C8" s="3">
        <f t="shared" si="0"/>
        <v>0.77</v>
      </c>
      <c r="D8" s="7">
        <f t="shared" si="3"/>
        <v>4.0000000000000036E-2</v>
      </c>
      <c r="E8" s="142">
        <f t="shared" si="1"/>
        <v>2.3E-2</v>
      </c>
      <c r="F8" s="4">
        <f t="shared" si="2"/>
        <v>-3.7722610630529876</v>
      </c>
      <c r="G8" s="8"/>
      <c r="H8" s="8"/>
      <c r="I8" s="8"/>
      <c r="J8" s="8"/>
      <c r="K8" s="8"/>
      <c r="L8" s="8"/>
      <c r="M8" s="8"/>
    </row>
    <row r="9" spans="1:18" x14ac:dyDescent="0.2">
      <c r="A9" s="4">
        <f t="shared" si="4"/>
        <v>34</v>
      </c>
      <c r="B9" s="2">
        <v>1.61</v>
      </c>
      <c r="C9" s="3">
        <f t="shared" si="0"/>
        <v>0.80500000000000005</v>
      </c>
      <c r="D9" s="7">
        <f t="shared" si="3"/>
        <v>3.5000000000000031E-2</v>
      </c>
      <c r="E9" s="142">
        <f t="shared" si="1"/>
        <v>1.9499999999999997E-2</v>
      </c>
      <c r="F9" s="4">
        <f t="shared" si="2"/>
        <v>-3.9373408134124359</v>
      </c>
      <c r="G9" s="8"/>
      <c r="H9" s="8"/>
      <c r="I9" s="8"/>
      <c r="J9" s="8"/>
      <c r="K9" s="8"/>
      <c r="L9" s="8"/>
      <c r="M9" s="8"/>
    </row>
    <row r="10" spans="1:18" x14ac:dyDescent="0.2">
      <c r="A10" s="4">
        <f t="shared" si="4"/>
        <v>39</v>
      </c>
      <c r="B10" s="2">
        <v>1.66</v>
      </c>
      <c r="C10" s="3">
        <f t="shared" si="0"/>
        <v>0.83</v>
      </c>
      <c r="D10" s="7">
        <f t="shared" si="3"/>
        <v>2.4999999999999911E-2</v>
      </c>
      <c r="E10" s="142">
        <f t="shared" si="1"/>
        <v>1.7000000000000005E-2</v>
      </c>
      <c r="F10" s="4">
        <f t="shared" si="2"/>
        <v>-4.0745419349259206</v>
      </c>
      <c r="G10" s="8"/>
      <c r="H10" s="8"/>
      <c r="I10" s="8"/>
      <c r="J10" s="8"/>
      <c r="K10" s="8"/>
      <c r="L10" s="8"/>
      <c r="M10" s="8"/>
    </row>
    <row r="11" spans="1:18" x14ac:dyDescent="0.2">
      <c r="A11" s="4">
        <f t="shared" si="4"/>
        <v>44</v>
      </c>
      <c r="B11" s="2">
        <v>1.7</v>
      </c>
      <c r="C11" s="3">
        <f t="shared" si="0"/>
        <v>0.85</v>
      </c>
      <c r="D11" s="7">
        <f t="shared" si="3"/>
        <v>2.0000000000000018E-2</v>
      </c>
      <c r="E11" s="142">
        <f t="shared" si="1"/>
        <v>1.5000000000000003E-2</v>
      </c>
      <c r="F11" s="4">
        <f t="shared" si="2"/>
        <v>-4.1997050778799272</v>
      </c>
      <c r="G11" s="8"/>
      <c r="H11" s="8"/>
      <c r="I11" s="8"/>
      <c r="J11" s="8"/>
      <c r="K11" s="8"/>
      <c r="L11" s="8"/>
      <c r="M11" s="8"/>
    </row>
    <row r="12" spans="1:18" x14ac:dyDescent="0.2">
      <c r="A12" s="4">
        <f t="shared" si="4"/>
        <v>49</v>
      </c>
      <c r="B12" s="2">
        <v>1.73</v>
      </c>
      <c r="C12" s="3">
        <f t="shared" si="0"/>
        <v>0.86499999999999999</v>
      </c>
      <c r="D12" s="7">
        <f t="shared" si="3"/>
        <v>1.5000000000000013E-2</v>
      </c>
      <c r="E12" s="142">
        <f t="shared" si="1"/>
        <v>1.3500000000000002E-2</v>
      </c>
      <c r="F12" s="4">
        <f t="shared" si="2"/>
        <v>-4.3050655935377531</v>
      </c>
      <c r="G12" s="8"/>
      <c r="H12" s="8"/>
      <c r="I12" s="8"/>
      <c r="J12" s="8"/>
      <c r="K12" s="8"/>
      <c r="L12" s="8"/>
      <c r="M12" s="8"/>
    </row>
    <row r="13" spans="1:18" x14ac:dyDescent="0.2">
      <c r="A13" s="4">
        <f t="shared" si="4"/>
        <v>54</v>
      </c>
      <c r="B13" s="2">
        <v>1.77</v>
      </c>
      <c r="C13" s="3">
        <f t="shared" si="0"/>
        <v>0.88500000000000001</v>
      </c>
      <c r="D13" s="7">
        <f t="shared" si="3"/>
        <v>2.0000000000000018E-2</v>
      </c>
      <c r="E13" s="142">
        <f t="shared" si="1"/>
        <v>1.15E-2</v>
      </c>
      <c r="F13" s="4">
        <f t="shared" si="2"/>
        <v>-4.4654082436129325</v>
      </c>
      <c r="G13" s="8"/>
      <c r="H13" s="8"/>
      <c r="I13" s="8"/>
      <c r="J13" s="8"/>
      <c r="K13" s="8"/>
      <c r="L13" s="8"/>
      <c r="M13" s="8"/>
    </row>
    <row r="14" spans="1:18" x14ac:dyDescent="0.2">
      <c r="A14" s="4">
        <f t="shared" si="4"/>
        <v>59</v>
      </c>
      <c r="B14" s="2">
        <v>1.79</v>
      </c>
      <c r="C14" s="3">
        <f t="shared" si="0"/>
        <v>0.89500000000000002</v>
      </c>
      <c r="D14" s="7">
        <f t="shared" si="3"/>
        <v>1.0000000000000009E-2</v>
      </c>
      <c r="E14" s="142">
        <f t="shared" si="1"/>
        <v>1.0499999999999999E-2</v>
      </c>
      <c r="F14" s="4">
        <f t="shared" si="2"/>
        <v>-4.5563800218186596</v>
      </c>
      <c r="G14" s="8"/>
      <c r="H14" s="8"/>
      <c r="I14" s="8"/>
      <c r="J14" s="8"/>
      <c r="K14" s="8"/>
      <c r="L14" s="8"/>
      <c r="M14" s="8"/>
    </row>
    <row r="15" spans="1:18" x14ac:dyDescent="0.2">
      <c r="A15" s="4">
        <f t="shared" si="4"/>
        <v>64</v>
      </c>
      <c r="B15" s="2">
        <v>1.81</v>
      </c>
      <c r="C15" s="3">
        <f t="shared" si="0"/>
        <v>0.90500000000000003</v>
      </c>
      <c r="D15" s="7">
        <f t="shared" si="3"/>
        <v>1.0000000000000009E-2</v>
      </c>
      <c r="E15" s="142">
        <f t="shared" si="1"/>
        <v>9.499999999999998E-3</v>
      </c>
      <c r="F15" s="4">
        <f t="shared" si="2"/>
        <v>-4.656463480375642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4">
        <f t="shared" si="4"/>
        <v>69</v>
      </c>
      <c r="B16" s="2">
        <v>1.83</v>
      </c>
      <c r="C16" s="3">
        <f t="shared" si="0"/>
        <v>0.91500000000000004</v>
      </c>
      <c r="D16" s="7">
        <f t="shared" si="3"/>
        <v>1.0000000000000009E-2</v>
      </c>
      <c r="E16" s="142">
        <f t="shared" si="1"/>
        <v>8.4999999999999971E-3</v>
      </c>
      <c r="F16" s="4">
        <f t="shared" si="2"/>
        <v>-4.7676891154858669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2">
      <c r="A17" s="4">
        <f t="shared" si="4"/>
        <v>74</v>
      </c>
      <c r="B17" s="2">
        <v>1.84</v>
      </c>
      <c r="C17" s="3">
        <f t="shared" si="0"/>
        <v>0.92</v>
      </c>
      <c r="D17" s="7">
        <f t="shared" si="3"/>
        <v>5.0000000000000044E-3</v>
      </c>
      <c r="E17" s="142">
        <f t="shared" si="1"/>
        <v>7.9999999999999967E-3</v>
      </c>
      <c r="F17" s="4">
        <f t="shared" si="2"/>
        <v>-4.8283137373023015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">
      <c r="A18" s="4">
        <f t="shared" si="4"/>
        <v>79</v>
      </c>
      <c r="B18" s="2">
        <v>1.85</v>
      </c>
      <c r="C18" s="3">
        <f t="shared" si="0"/>
        <v>0.92500000000000004</v>
      </c>
      <c r="D18" s="7">
        <f t="shared" si="3"/>
        <v>5.0000000000000044E-3</v>
      </c>
      <c r="E18" s="142">
        <f t="shared" si="1"/>
        <v>7.4999999999999963E-3</v>
      </c>
      <c r="F18" s="4">
        <f t="shared" si="2"/>
        <v>-4.8928522584398726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2">
      <c r="A19" s="4">
        <f t="shared" si="4"/>
        <v>84</v>
      </c>
      <c r="B19" s="2">
        <v>1.88</v>
      </c>
      <c r="C19" s="3">
        <f t="shared" si="0"/>
        <v>0.94</v>
      </c>
      <c r="D19" s="7">
        <f t="shared" si="3"/>
        <v>1.4999999999999902E-2</v>
      </c>
      <c r="E19" s="142">
        <f t="shared" si="1"/>
        <v>6.0000000000000053E-3</v>
      </c>
      <c r="F19" s="4">
        <f t="shared" si="2"/>
        <v>-5.1159958097540814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2">
      <c r="A20" s="4">
        <f t="shared" ref="A20:A26" si="5">A19+5</f>
        <v>89</v>
      </c>
      <c r="B20" s="2">
        <v>1.88</v>
      </c>
      <c r="C20" s="3">
        <f t="shared" si="0"/>
        <v>0.94</v>
      </c>
      <c r="D20" s="7">
        <f t="shared" si="3"/>
        <v>0</v>
      </c>
      <c r="E20" s="142">
        <f t="shared" si="1"/>
        <v>6.0000000000000053E-3</v>
      </c>
      <c r="F20" s="4">
        <f t="shared" si="2"/>
        <v>-5.1159958097540814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2">
      <c r="A21" s="4">
        <f t="shared" si="5"/>
        <v>94</v>
      </c>
      <c r="B21" s="2">
        <v>1.89</v>
      </c>
      <c r="C21" s="3">
        <f t="shared" si="0"/>
        <v>0.94499999999999995</v>
      </c>
      <c r="D21" s="7">
        <f t="shared" si="3"/>
        <v>5.0000000000000044E-3</v>
      </c>
      <c r="E21" s="142">
        <f t="shared" si="1"/>
        <v>5.5000000000000049E-3</v>
      </c>
      <c r="F21" s="4">
        <f t="shared" si="2"/>
        <v>-5.2030071867437107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">
      <c r="A22" s="4">
        <f t="shared" si="5"/>
        <v>99</v>
      </c>
      <c r="B22" s="2">
        <v>1.9</v>
      </c>
      <c r="C22" s="3">
        <f t="shared" si="0"/>
        <v>0.95</v>
      </c>
      <c r="D22" s="7">
        <f t="shared" si="3"/>
        <v>5.0000000000000044E-3</v>
      </c>
      <c r="E22" s="142">
        <f t="shared" si="1"/>
        <v>5.0000000000000044E-3</v>
      </c>
      <c r="F22" s="4">
        <f t="shared" si="2"/>
        <v>-5.2983173665480354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">
      <c r="A23" s="4">
        <f t="shared" si="5"/>
        <v>104</v>
      </c>
      <c r="B23" s="2">
        <v>1.91</v>
      </c>
      <c r="C23" s="3">
        <f t="shared" si="0"/>
        <v>0.95499999999999996</v>
      </c>
      <c r="D23" s="7">
        <f t="shared" si="3"/>
        <v>5.0000000000000044E-3</v>
      </c>
      <c r="E23" s="142">
        <f t="shared" si="1"/>
        <v>4.500000000000004E-3</v>
      </c>
      <c r="F23" s="4">
        <f t="shared" si="2"/>
        <v>-5.4036778822058622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">
      <c r="A24" s="4">
        <f t="shared" si="5"/>
        <v>109</v>
      </c>
      <c r="B24" s="2">
        <v>1.91</v>
      </c>
      <c r="C24" s="3">
        <f t="shared" si="0"/>
        <v>0.95499999999999996</v>
      </c>
      <c r="D24" s="7">
        <f t="shared" si="3"/>
        <v>0</v>
      </c>
      <c r="E24" s="142">
        <f t="shared" si="1"/>
        <v>4.500000000000004E-3</v>
      </c>
      <c r="F24" s="4">
        <f t="shared" si="2"/>
        <v>-5.4036778822058622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4">
        <f t="shared" si="5"/>
        <v>114</v>
      </c>
      <c r="B25" s="2">
        <v>1.93</v>
      </c>
      <c r="C25" s="3">
        <f t="shared" si="0"/>
        <v>0.96499999999999997</v>
      </c>
      <c r="D25" s="7">
        <f t="shared" si="3"/>
        <v>1.0000000000000009E-2</v>
      </c>
      <c r="E25" s="142">
        <f t="shared" si="1"/>
        <v>3.5000000000000031E-3</v>
      </c>
      <c r="F25" s="4">
        <f t="shared" si="2"/>
        <v>-5.6549923104867679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">
      <c r="A26" s="4">
        <f t="shared" si="5"/>
        <v>119</v>
      </c>
      <c r="B26" s="2">
        <v>1.93</v>
      </c>
      <c r="C26" s="3">
        <f t="shared" si="0"/>
        <v>0.96499999999999997</v>
      </c>
      <c r="D26" s="7">
        <f t="shared" si="3"/>
        <v>0</v>
      </c>
      <c r="E26" s="142">
        <f t="shared" si="1"/>
        <v>3.5000000000000031E-3</v>
      </c>
      <c r="F26" s="4">
        <f t="shared" si="2"/>
        <v>-5.6549923104867679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">
      <c r="A27" s="4"/>
      <c r="B27" s="2"/>
      <c r="C27" s="3"/>
      <c r="D27" s="7"/>
      <c r="E27" s="142"/>
      <c r="F27" s="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">
      <c r="A28" s="4"/>
      <c r="B28" s="2"/>
      <c r="C28" s="3"/>
      <c r="D28" s="7"/>
      <c r="E28" s="142"/>
      <c r="F28" s="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">
      <c r="A29" s="2"/>
      <c r="B29" s="2"/>
      <c r="C29" s="3"/>
      <c r="D29" s="7"/>
      <c r="E29" s="142"/>
      <c r="F29" s="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">
      <c r="A30" s="2"/>
      <c r="B30" s="2"/>
      <c r="C30" s="3"/>
      <c r="D30" s="7"/>
      <c r="E30" s="142"/>
      <c r="F30" s="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">
      <c r="A31" s="2"/>
      <c r="B31" s="2"/>
      <c r="C31" s="3"/>
      <c r="D31" s="7"/>
      <c r="E31" s="142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">
      <c r="A32" s="2"/>
      <c r="B32" s="2"/>
      <c r="C32" s="3"/>
      <c r="D32" s="7"/>
      <c r="E32" s="142"/>
      <c r="F32" s="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2"/>
      <c r="B33" s="2"/>
      <c r="C33" s="3"/>
      <c r="D33" s="7"/>
      <c r="E33" s="142"/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5"/>
      <c r="B34" s="2"/>
      <c r="C34" s="3"/>
      <c r="D34" s="7"/>
      <c r="E34" s="142"/>
      <c r="F34" s="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2"/>
      <c r="B35" s="2"/>
      <c r="C35" s="3"/>
      <c r="D35" s="7"/>
      <c r="E35" s="142"/>
      <c r="F35" s="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2"/>
      <c r="B36" s="2"/>
      <c r="C36" s="3"/>
      <c r="D36" s="3"/>
      <c r="E36" s="142"/>
      <c r="F36" s="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2"/>
      <c r="B37" s="2"/>
      <c r="C37" s="3"/>
      <c r="D37" s="3"/>
      <c r="E37" s="142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2"/>
      <c r="B38" s="2"/>
      <c r="C38" s="3"/>
      <c r="D38" s="2"/>
      <c r="E38" s="142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142"/>
      <c r="F39" s="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142"/>
      <c r="F40" s="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142"/>
      <c r="F41" s="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142"/>
      <c r="F42" s="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" x14ac:dyDescent="0.2">
      <c r="A43" s="2"/>
      <c r="B43" s="2"/>
      <c r="C43" s="2"/>
      <c r="D43" s="2"/>
      <c r="E43" s="142"/>
      <c r="F43" s="4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2"/>
      <c r="B44" s="2"/>
      <c r="C44" s="2"/>
      <c r="D44" s="2"/>
      <c r="E44" s="142"/>
      <c r="F44" s="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2"/>
      <c r="B45" s="2"/>
      <c r="C45" s="2"/>
      <c r="D45" s="2"/>
      <c r="E45" s="142"/>
      <c r="F45" s="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2"/>
      <c r="B46" s="2"/>
      <c r="C46" s="2"/>
      <c r="D46" s="2"/>
      <c r="E46" s="142"/>
      <c r="F46" s="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">
      <c r="A47" s="2"/>
      <c r="B47" s="2"/>
      <c r="C47" s="2"/>
      <c r="D47" s="2"/>
      <c r="E47" s="142"/>
      <c r="F47" s="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">
      <c r="A48" s="2"/>
      <c r="B48" s="2"/>
      <c r="C48" s="2"/>
      <c r="D48" s="2"/>
      <c r="E48" s="142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2"/>
      <c r="B49" s="2"/>
      <c r="C49" s="2"/>
      <c r="D49" s="2"/>
      <c r="E49" s="142"/>
      <c r="F49" s="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">
      <c r="A50" s="2"/>
      <c r="B50" s="2"/>
      <c r="C50" s="2"/>
      <c r="D50" s="2"/>
      <c r="E50" s="142"/>
      <c r="F50" s="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">
      <c r="A51" s="2"/>
      <c r="B51" s="2"/>
      <c r="C51" s="2"/>
      <c r="D51" s="2"/>
      <c r="E51" s="142"/>
      <c r="F51" s="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2"/>
      <c r="B52" s="2"/>
      <c r="C52" s="2"/>
      <c r="D52" s="2"/>
      <c r="E52" s="142"/>
      <c r="F52" s="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2"/>
      <c r="B53" s="2"/>
      <c r="C53" s="2"/>
      <c r="D53" s="2"/>
      <c r="E53" s="142"/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2"/>
      <c r="B54" s="2"/>
      <c r="C54" s="2"/>
      <c r="D54" s="2"/>
      <c r="E54" s="14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2"/>
      <c r="B55" s="2"/>
      <c r="C55" s="2"/>
      <c r="D55" s="2"/>
      <c r="E55" s="14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2"/>
      <c r="B56" s="2"/>
      <c r="C56" s="2"/>
      <c r="D56" s="2"/>
      <c r="E56" s="14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">
      <c r="A57" s="2"/>
      <c r="B57" s="2"/>
      <c r="C57" s="2"/>
      <c r="D57" s="2"/>
      <c r="E57" s="14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">
      <c r="A58" s="2"/>
      <c r="B58" s="2"/>
      <c r="C58" s="2"/>
      <c r="D58" s="2"/>
      <c r="E58" s="142"/>
      <c r="F58" s="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">
      <c r="A59" s="2"/>
      <c r="B59" s="2"/>
      <c r="C59" s="2"/>
      <c r="D59" s="2"/>
      <c r="E59" s="142"/>
      <c r="F59" s="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">
      <c r="A60" s="2"/>
      <c r="B60" s="2"/>
      <c r="C60" s="2"/>
      <c r="D60" s="2"/>
      <c r="E60" s="142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2"/>
      <c r="B61" s="2"/>
      <c r="C61" s="2"/>
      <c r="D61" s="2"/>
      <c r="E61" s="142"/>
      <c r="F61" s="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2"/>
      <c r="B62" s="2"/>
      <c r="C62" s="2"/>
      <c r="D62" s="2"/>
      <c r="E62" s="142"/>
      <c r="F62" s="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2"/>
      <c r="B63" s="2"/>
      <c r="C63" s="2"/>
      <c r="D63" s="2"/>
      <c r="E63" s="4"/>
      <c r="F63" s="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2"/>
      <c r="C64" s="2"/>
      <c r="D64" s="2"/>
      <c r="E64" s="4"/>
      <c r="F64" s="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2"/>
      <c r="C65" s="2"/>
      <c r="D65" s="2"/>
      <c r="E65" s="4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">
      <c r="A66" s="2"/>
      <c r="B66" s="2"/>
      <c r="C66" s="2"/>
      <c r="D66" s="2"/>
      <c r="E66" s="4"/>
      <c r="F66" s="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2"/>
      <c r="B67" s="2"/>
      <c r="C67" s="2"/>
      <c r="D67" s="2"/>
      <c r="E67" s="4"/>
      <c r="F67" s="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">
      <c r="A68" s="2"/>
      <c r="B68" s="2"/>
      <c r="C68" s="2"/>
      <c r="D68" s="2"/>
      <c r="E68" s="4"/>
      <c r="F68" s="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">
      <c r="A69" s="2"/>
      <c r="B69" s="2"/>
      <c r="C69" s="2"/>
      <c r="D69" s="2"/>
      <c r="E69" s="4"/>
      <c r="F69" s="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2"/>
      <c r="B70" s="2"/>
      <c r="C70" s="2"/>
      <c r="D70" s="2"/>
      <c r="E70" s="4"/>
      <c r="F70" s="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2"/>
      <c r="B71" s="2"/>
      <c r="C71" s="2"/>
      <c r="D71" s="2"/>
      <c r="E71" s="4"/>
      <c r="F71" s="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2"/>
      <c r="B72" s="2"/>
      <c r="C72" s="2"/>
      <c r="D72" s="2"/>
      <c r="E72" s="4"/>
      <c r="F72" s="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2"/>
      <c r="B73" s="2"/>
      <c r="C73" s="2"/>
      <c r="D73" s="2"/>
      <c r="E73" s="4"/>
      <c r="F73" s="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A74" s="2"/>
      <c r="B74" s="2"/>
      <c r="C74" s="2"/>
      <c r="D74" s="2"/>
      <c r="E74" s="4"/>
      <c r="F74" s="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2"/>
      <c r="B75" s="2"/>
      <c r="C75" s="2"/>
      <c r="D75" s="2"/>
      <c r="E75" s="4"/>
      <c r="F75" s="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">
      <c r="A76" s="2"/>
      <c r="B76" s="2"/>
      <c r="C76" s="2"/>
      <c r="D76" s="2"/>
      <c r="E76" s="4"/>
      <c r="F76" s="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">
      <c r="A77" s="2"/>
      <c r="B77" s="2"/>
      <c r="C77" s="2"/>
      <c r="D77" s="2"/>
      <c r="E77" s="4"/>
      <c r="F77" s="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">
      <c r="A78" s="2"/>
      <c r="B78" s="2"/>
      <c r="C78" s="2"/>
      <c r="D78" s="2"/>
      <c r="E78" s="4"/>
      <c r="F78" s="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2"/>
      <c r="B79" s="2"/>
      <c r="C79" s="2"/>
      <c r="D79" s="2"/>
      <c r="E79" s="4"/>
      <c r="F79" s="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2"/>
      <c r="B80" s="2"/>
      <c r="C80" s="2"/>
      <c r="D80" s="2"/>
      <c r="E80" s="4"/>
      <c r="F80" s="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2"/>
      <c r="B81" s="2"/>
      <c r="C81" s="2"/>
      <c r="D81" s="2"/>
      <c r="E81" s="4"/>
      <c r="F81" s="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">
      <c r="A82" s="2"/>
      <c r="B82" s="2"/>
      <c r="C82" s="2"/>
      <c r="D82" s="2"/>
      <c r="E82" s="4"/>
      <c r="F82" s="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2"/>
      <c r="B83" s="2"/>
      <c r="C83" s="2"/>
      <c r="D83" s="2"/>
      <c r="E83" s="4"/>
      <c r="F83" s="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2"/>
      <c r="C84" s="2"/>
      <c r="D84" s="2"/>
      <c r="E84" s="4"/>
      <c r="F84" s="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">
      <c r="A85" s="2"/>
      <c r="B85" s="2"/>
      <c r="C85" s="2"/>
      <c r="D85" s="2"/>
      <c r="E85" s="4"/>
      <c r="F85" s="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">
      <c r="A86" s="2"/>
      <c r="B86" s="2"/>
      <c r="C86" s="2"/>
      <c r="D86" s="2"/>
      <c r="E86" s="4"/>
      <c r="F86" s="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/>
      <c r="C87" s="2"/>
      <c r="D87" s="2"/>
      <c r="E87" s="4"/>
      <c r="F87" s="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2"/>
      <c r="B88" s="2"/>
      <c r="C88" s="2"/>
      <c r="D88" s="2"/>
      <c r="E88" s="4"/>
      <c r="F88" s="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2"/>
      <c r="B89" s="2"/>
      <c r="C89" s="2"/>
      <c r="D89" s="2"/>
      <c r="E89" s="4"/>
      <c r="F89" s="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2"/>
      <c r="B90" s="2"/>
      <c r="C90" s="2"/>
      <c r="D90" s="2"/>
      <c r="E90" s="4"/>
      <c r="F90" s="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">
      <c r="A91" s="2"/>
      <c r="B91" s="2"/>
      <c r="C91" s="2"/>
      <c r="D91" s="2"/>
      <c r="E91" s="4"/>
      <c r="F91" s="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N7" r:id="rId1"/>
  </hyperlinks>
  <pageMargins left="0.75000000000000011" right="0.75000000000000011" top="1" bottom="1" header="0.5" footer="0.5"/>
  <pageSetup paperSize="9" orientation="landscape" horizontalDpi="4294967292" verticalDpi="4294967292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1"/>
  <sheetViews>
    <sheetView workbookViewId="0">
      <selection activeCell="E64" sqref="E64"/>
    </sheetView>
  </sheetViews>
  <sheetFormatPr baseColWidth="10" defaultRowHeight="16" x14ac:dyDescent="0.2"/>
  <cols>
    <col min="1" max="1" width="17.1640625" bestFit="1" customWidth="1"/>
    <col min="2" max="2" width="17.1640625" customWidth="1"/>
    <col min="3" max="3" width="19.83203125" bestFit="1" customWidth="1"/>
    <col min="4" max="4" width="19.83203125" style="143" customWidth="1"/>
    <col min="5" max="5" width="19.83203125" style="143" bestFit="1" customWidth="1"/>
    <col min="6" max="6" width="19.83203125" bestFit="1" customWidth="1"/>
    <col min="16" max="16" width="6.83203125" customWidth="1"/>
    <col min="24" max="24" width="10.83203125" customWidth="1"/>
    <col min="26" max="26" width="10.83203125" customWidth="1"/>
  </cols>
  <sheetData>
    <row r="1" spans="1:20" ht="24" x14ac:dyDescent="0.2">
      <c r="A1" s="1" t="s">
        <v>4</v>
      </c>
      <c r="B1" s="1" t="s">
        <v>1</v>
      </c>
      <c r="C1" s="1" t="s">
        <v>0</v>
      </c>
      <c r="D1" s="141" t="s">
        <v>96</v>
      </c>
      <c r="E1" s="141" t="s">
        <v>97</v>
      </c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4">
        <v>1.5</v>
      </c>
      <c r="B2" s="2">
        <v>0.05</v>
      </c>
      <c r="C2" s="3">
        <f>B2/4</f>
        <v>1.2500000000000001E-2</v>
      </c>
      <c r="D2" s="142">
        <f>(1-C2)*0.1</f>
        <v>9.8750000000000004E-2</v>
      </c>
      <c r="E2" s="4">
        <f>LN(D2)</f>
        <v>-2.3151638752009056</v>
      </c>
      <c r="F2" s="7"/>
      <c r="H2" s="8"/>
      <c r="I2" s="8"/>
      <c r="J2" s="8"/>
      <c r="K2" s="8"/>
      <c r="L2" s="8"/>
      <c r="M2" s="8"/>
      <c r="N2" s="8"/>
      <c r="O2" s="8"/>
    </row>
    <row r="3" spans="1:20" ht="19" x14ac:dyDescent="0.25">
      <c r="A3" s="4">
        <v>2.5</v>
      </c>
      <c r="B3" s="2">
        <v>0.15</v>
      </c>
      <c r="C3" s="3">
        <f>B3/4</f>
        <v>3.7499999999999999E-2</v>
      </c>
      <c r="D3" s="142">
        <f t="shared" ref="D3:D19" si="0">(1-C3)*0.1</f>
        <v>9.6250000000000002E-2</v>
      </c>
      <c r="E3" s="4">
        <f t="shared" ref="E3:E19" si="1">LN(D3)</f>
        <v>-2.3408063058142434</v>
      </c>
      <c r="F3" s="7"/>
      <c r="H3" s="9" t="s">
        <v>8</v>
      </c>
      <c r="I3" s="8"/>
      <c r="J3" s="8"/>
      <c r="K3" s="8"/>
      <c r="L3" s="8"/>
      <c r="M3" s="8"/>
      <c r="N3" s="8"/>
      <c r="O3" s="8"/>
    </row>
    <row r="4" spans="1:20" x14ac:dyDescent="0.2">
      <c r="A4" s="4">
        <v>3.5</v>
      </c>
      <c r="B4" s="4">
        <v>1</v>
      </c>
      <c r="C4" s="3">
        <f t="shared" ref="C4:C32" si="2">B4/4</f>
        <v>0.25</v>
      </c>
      <c r="D4" s="142">
        <f t="shared" si="0"/>
        <v>7.5000000000000011E-2</v>
      </c>
      <c r="E4" s="4">
        <f t="shared" si="1"/>
        <v>-2.5902671654458262</v>
      </c>
      <c r="F4" s="7"/>
      <c r="H4" s="8"/>
      <c r="I4" s="8"/>
      <c r="J4" s="8"/>
      <c r="K4" s="8"/>
      <c r="L4" s="8"/>
      <c r="M4" s="8"/>
      <c r="N4" s="8"/>
      <c r="O4" s="8"/>
    </row>
    <row r="5" spans="1:20" x14ac:dyDescent="0.2">
      <c r="A5" s="4">
        <v>4.5</v>
      </c>
      <c r="B5" s="4">
        <v>2.12</v>
      </c>
      <c r="C5" s="3">
        <f t="shared" si="2"/>
        <v>0.53</v>
      </c>
      <c r="D5" s="142">
        <f t="shared" si="0"/>
        <v>4.7E-2</v>
      </c>
      <c r="E5" s="4">
        <f t="shared" si="1"/>
        <v>-3.0576076772720784</v>
      </c>
      <c r="F5" s="7"/>
      <c r="H5" s="8"/>
      <c r="I5" s="8"/>
      <c r="J5" s="8"/>
      <c r="K5" s="8"/>
      <c r="L5" s="8"/>
      <c r="M5" s="8"/>
      <c r="N5" s="8"/>
      <c r="O5" s="8"/>
    </row>
    <row r="6" spans="1:20" x14ac:dyDescent="0.2">
      <c r="A6" s="4">
        <v>5.5</v>
      </c>
      <c r="B6" s="4">
        <v>2.82</v>
      </c>
      <c r="C6" s="3">
        <f t="shared" si="2"/>
        <v>0.70499999999999996</v>
      </c>
      <c r="D6" s="142">
        <f t="shared" si="0"/>
        <v>2.9500000000000005E-2</v>
      </c>
      <c r="E6" s="4">
        <f t="shared" si="1"/>
        <v>-3.5233650156363625</v>
      </c>
      <c r="F6" s="7"/>
      <c r="H6" s="8"/>
      <c r="I6" s="8"/>
      <c r="J6" s="8"/>
      <c r="K6" s="8"/>
      <c r="L6" s="8"/>
      <c r="M6" s="8"/>
      <c r="N6" s="8"/>
      <c r="O6" s="8"/>
    </row>
    <row r="7" spans="1:20" x14ac:dyDescent="0.2">
      <c r="A7" s="4">
        <v>6.5</v>
      </c>
      <c r="B7" s="4">
        <v>3.22</v>
      </c>
      <c r="C7" s="3">
        <f t="shared" si="2"/>
        <v>0.80500000000000005</v>
      </c>
      <c r="D7" s="142">
        <f t="shared" si="0"/>
        <v>1.9499999999999997E-2</v>
      </c>
      <c r="E7" s="4">
        <f t="shared" si="1"/>
        <v>-3.9373408134124359</v>
      </c>
      <c r="F7" s="7"/>
      <c r="H7" s="8"/>
      <c r="I7" s="8"/>
      <c r="J7" s="8"/>
      <c r="K7" s="8"/>
      <c r="L7" s="8"/>
      <c r="M7" s="8"/>
      <c r="N7" s="8"/>
      <c r="O7" s="8"/>
    </row>
    <row r="8" spans="1:20" x14ac:dyDescent="0.2">
      <c r="A8" s="4">
        <v>7.5</v>
      </c>
      <c r="B8" s="4">
        <v>3.46</v>
      </c>
      <c r="C8" s="3">
        <f t="shared" si="2"/>
        <v>0.86499999999999999</v>
      </c>
      <c r="D8" s="142">
        <f t="shared" si="0"/>
        <v>1.3500000000000002E-2</v>
      </c>
      <c r="E8" s="4">
        <f t="shared" si="1"/>
        <v>-4.3050655935377531</v>
      </c>
      <c r="F8" s="7"/>
      <c r="H8" s="8"/>
      <c r="I8" s="8"/>
      <c r="J8" s="8"/>
      <c r="K8" s="8"/>
      <c r="L8" s="8"/>
      <c r="M8" s="8"/>
      <c r="N8" s="8"/>
      <c r="O8" s="8"/>
    </row>
    <row r="9" spans="1:20" x14ac:dyDescent="0.2">
      <c r="A9" s="4">
        <v>8.5</v>
      </c>
      <c r="B9" s="4">
        <v>3.63</v>
      </c>
      <c r="C9" s="3">
        <f t="shared" si="2"/>
        <v>0.90749999999999997</v>
      </c>
      <c r="D9" s="142">
        <f t="shared" si="0"/>
        <v>9.250000000000003E-3</v>
      </c>
      <c r="E9" s="4">
        <f t="shared" si="1"/>
        <v>-4.6831317274578028</v>
      </c>
      <c r="F9" s="7"/>
      <c r="H9" s="8"/>
      <c r="I9" s="8"/>
      <c r="J9" s="8"/>
      <c r="K9" s="8"/>
      <c r="L9" s="8"/>
      <c r="M9" s="8"/>
      <c r="N9" s="8"/>
      <c r="O9" s="8"/>
    </row>
    <row r="10" spans="1:20" x14ac:dyDescent="0.2">
      <c r="A10" s="4">
        <v>9.5</v>
      </c>
      <c r="B10" s="4">
        <v>3.74</v>
      </c>
      <c r="C10" s="3">
        <f t="shared" si="2"/>
        <v>0.93500000000000005</v>
      </c>
      <c r="D10" s="142">
        <f t="shared" si="0"/>
        <v>6.4999999999999954E-3</v>
      </c>
      <c r="E10" s="4">
        <f t="shared" si="1"/>
        <v>-5.0359531020805459</v>
      </c>
      <c r="F10" s="7"/>
      <c r="H10" s="8"/>
      <c r="I10" s="8"/>
      <c r="J10" s="8"/>
      <c r="K10" s="8"/>
      <c r="L10" s="8"/>
      <c r="M10" s="8"/>
      <c r="N10" s="8"/>
      <c r="O10" s="8"/>
    </row>
    <row r="11" spans="1:20" x14ac:dyDescent="0.2">
      <c r="A11" s="4">
        <v>10.5</v>
      </c>
      <c r="B11" s="2">
        <v>3.79</v>
      </c>
      <c r="C11" s="3">
        <f t="shared" si="2"/>
        <v>0.94750000000000001</v>
      </c>
      <c r="D11" s="142">
        <f t="shared" si="0"/>
        <v>5.2499999999999995E-3</v>
      </c>
      <c r="E11" s="4">
        <f t="shared" si="1"/>
        <v>-5.249527202378605</v>
      </c>
      <c r="F11" s="7"/>
      <c r="H11" s="8"/>
      <c r="I11" s="8"/>
      <c r="J11" s="8"/>
      <c r="K11" s="8"/>
      <c r="L11" s="8"/>
      <c r="M11" s="8"/>
      <c r="N11" s="8"/>
      <c r="O11" s="8"/>
    </row>
    <row r="12" spans="1:20" x14ac:dyDescent="0.2">
      <c r="A12" s="4">
        <v>11.5</v>
      </c>
      <c r="B12" s="2">
        <v>3.87</v>
      </c>
      <c r="C12" s="3">
        <f t="shared" si="2"/>
        <v>0.96750000000000003</v>
      </c>
      <c r="D12" s="142">
        <f t="shared" si="0"/>
        <v>3.2499999999999977E-3</v>
      </c>
      <c r="E12" s="4">
        <f t="shared" si="1"/>
        <v>-5.7291002826404913</v>
      </c>
      <c r="F12" s="7"/>
      <c r="H12" s="8"/>
      <c r="I12" s="8"/>
      <c r="J12" s="8"/>
      <c r="K12" s="8"/>
      <c r="L12" s="8"/>
      <c r="M12" s="8"/>
      <c r="N12" s="8"/>
      <c r="O12" s="8"/>
    </row>
    <row r="13" spans="1:20" x14ac:dyDescent="0.2">
      <c r="A13" s="4">
        <v>12.5</v>
      </c>
      <c r="B13" s="2">
        <v>3.9</v>
      </c>
      <c r="C13" s="3">
        <f t="shared" si="2"/>
        <v>0.97499999999999998</v>
      </c>
      <c r="D13" s="142">
        <f t="shared" si="0"/>
        <v>2.5000000000000022E-3</v>
      </c>
      <c r="E13" s="4">
        <f t="shared" si="1"/>
        <v>-5.9914645471079808</v>
      </c>
      <c r="F13" s="7"/>
      <c r="H13" s="8"/>
      <c r="I13" s="8"/>
      <c r="J13" s="8"/>
      <c r="K13" s="8"/>
      <c r="L13" s="8"/>
      <c r="M13" s="8"/>
      <c r="N13" s="8"/>
      <c r="O13" s="8"/>
    </row>
    <row r="14" spans="1:20" x14ac:dyDescent="0.2">
      <c r="A14" s="4">
        <v>13.5</v>
      </c>
      <c r="B14" s="2">
        <v>3.92</v>
      </c>
      <c r="C14" s="3">
        <f t="shared" si="2"/>
        <v>0.98</v>
      </c>
      <c r="D14" s="142">
        <f t="shared" si="0"/>
        <v>2.0000000000000018E-3</v>
      </c>
      <c r="E14" s="4">
        <f t="shared" si="1"/>
        <v>-6.2146080984221905</v>
      </c>
      <c r="F14" s="7"/>
      <c r="H14" s="8"/>
      <c r="I14" s="8"/>
      <c r="J14" s="8"/>
      <c r="K14" s="8"/>
      <c r="L14" s="8"/>
      <c r="M14" s="8"/>
      <c r="N14" s="8"/>
      <c r="O14" s="8"/>
    </row>
    <row r="15" spans="1:20" x14ac:dyDescent="0.2">
      <c r="A15" s="4">
        <v>14.5</v>
      </c>
      <c r="B15" s="2">
        <v>3.94</v>
      </c>
      <c r="C15" s="3">
        <f t="shared" si="2"/>
        <v>0.98499999999999999</v>
      </c>
      <c r="D15" s="142">
        <f t="shared" si="0"/>
        <v>1.5000000000000013E-3</v>
      </c>
      <c r="E15" s="4">
        <f t="shared" si="1"/>
        <v>-6.5022901708739722</v>
      </c>
      <c r="F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">
      <c r="A16" s="4">
        <v>15.5</v>
      </c>
      <c r="B16" s="2">
        <v>3.96</v>
      </c>
      <c r="C16" s="3">
        <f t="shared" si="2"/>
        <v>0.99</v>
      </c>
      <c r="D16" s="142">
        <f t="shared" si="0"/>
        <v>1.0000000000000009E-3</v>
      </c>
      <c r="E16" s="4">
        <f t="shared" si="1"/>
        <v>-6.9077552789821359</v>
      </c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8" x14ac:dyDescent="0.2">
      <c r="A17" s="4">
        <v>16.5</v>
      </c>
      <c r="B17" s="2">
        <v>3.97</v>
      </c>
      <c r="C17" s="3">
        <f t="shared" si="2"/>
        <v>0.99250000000000005</v>
      </c>
      <c r="D17" s="142">
        <f t="shared" si="0"/>
        <v>7.4999999999999514E-4</v>
      </c>
      <c r="E17" s="4">
        <f t="shared" si="1"/>
        <v>-7.1954373514339247</v>
      </c>
      <c r="F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8" x14ac:dyDescent="0.2">
      <c r="A18" s="4">
        <v>17.5</v>
      </c>
      <c r="B18" s="2">
        <v>3.98</v>
      </c>
      <c r="C18" s="3">
        <f t="shared" si="2"/>
        <v>0.995</v>
      </c>
      <c r="D18" s="142">
        <f>(1-C18)*0.1</f>
        <v>5.0000000000000044E-4</v>
      </c>
      <c r="E18" s="4">
        <f t="shared" si="1"/>
        <v>-7.6009024595420813</v>
      </c>
      <c r="F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8" x14ac:dyDescent="0.2">
      <c r="A19" s="4">
        <v>18.5</v>
      </c>
      <c r="B19" s="2">
        <v>3.99</v>
      </c>
      <c r="C19" s="3">
        <f t="shared" si="2"/>
        <v>0.99750000000000005</v>
      </c>
      <c r="D19" s="142">
        <f t="shared" si="0"/>
        <v>2.4999999999999469E-4</v>
      </c>
      <c r="E19" s="4">
        <f t="shared" si="1"/>
        <v>-8.2940496401020489</v>
      </c>
      <c r="F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8" x14ac:dyDescent="0.2">
      <c r="A20" s="4">
        <v>19.5</v>
      </c>
      <c r="B20" s="2">
        <v>3.99</v>
      </c>
      <c r="C20" s="3">
        <f t="shared" si="2"/>
        <v>0.99750000000000005</v>
      </c>
      <c r="D20" s="142"/>
      <c r="E20" s="4"/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8" x14ac:dyDescent="0.2">
      <c r="A21" s="4">
        <v>20.5</v>
      </c>
      <c r="B21" s="2">
        <v>3.99</v>
      </c>
      <c r="C21" s="3">
        <f t="shared" si="2"/>
        <v>0.99750000000000005</v>
      </c>
      <c r="D21" s="142"/>
      <c r="E21" s="4"/>
      <c r="F21" s="7"/>
      <c r="G21" s="2"/>
      <c r="H21" s="2"/>
      <c r="I21" s="2"/>
      <c r="J21" s="2"/>
      <c r="K21" s="2"/>
      <c r="L21" s="2"/>
      <c r="M21" s="2"/>
      <c r="N21" s="2"/>
      <c r="O21" s="2"/>
      <c r="P21" s="2"/>
      <c r="R21" s="2"/>
      <c r="S21" s="2"/>
      <c r="T21" s="2"/>
    </row>
    <row r="22" spans="1:28" ht="17" thickBot="1" x14ac:dyDescent="0.25">
      <c r="A22" s="4">
        <v>21.5</v>
      </c>
      <c r="B22" s="2">
        <v>3.99</v>
      </c>
      <c r="C22" s="3">
        <f t="shared" si="2"/>
        <v>0.99750000000000005</v>
      </c>
      <c r="D22" s="142"/>
      <c r="E22" s="4"/>
      <c r="F22" s="7"/>
      <c r="G22" s="2"/>
      <c r="H22" s="2"/>
      <c r="I22" s="2"/>
      <c r="J22" s="2"/>
      <c r="K22" s="2"/>
      <c r="L22" s="2"/>
      <c r="M22" s="2"/>
      <c r="N22" s="2"/>
      <c r="O22" s="2"/>
      <c r="P22" s="2"/>
      <c r="Q22" t="s">
        <v>17</v>
      </c>
      <c r="S22" s="2"/>
      <c r="T22" s="2"/>
    </row>
    <row r="23" spans="1:28" ht="17" thickBot="1" x14ac:dyDescent="0.25">
      <c r="A23" s="4">
        <v>22.5</v>
      </c>
      <c r="B23" s="2">
        <v>3.99</v>
      </c>
      <c r="C23" s="3">
        <f t="shared" si="2"/>
        <v>0.99750000000000005</v>
      </c>
      <c r="D23" s="142"/>
      <c r="E23" s="4"/>
      <c r="F23" s="7"/>
      <c r="G23" s="2"/>
      <c r="H23" s="2"/>
      <c r="I23" s="2"/>
      <c r="J23" s="2"/>
      <c r="K23" s="2"/>
      <c r="L23" s="2"/>
      <c r="M23" s="2"/>
      <c r="N23" s="2"/>
      <c r="O23" s="2"/>
      <c r="P23" s="2"/>
      <c r="Q23" s="90" t="s">
        <v>65</v>
      </c>
      <c r="R23" s="2"/>
      <c r="S23" s="2"/>
      <c r="T23" s="2"/>
      <c r="AB23" t="s">
        <v>3</v>
      </c>
    </row>
    <row r="24" spans="1:28" x14ac:dyDescent="0.2">
      <c r="A24" s="4">
        <v>23.5</v>
      </c>
      <c r="B24" s="2">
        <v>3.99</v>
      </c>
      <c r="C24" s="3">
        <f t="shared" si="2"/>
        <v>0.99750000000000005</v>
      </c>
      <c r="D24" s="142"/>
      <c r="E24" s="4"/>
      <c r="F24" s="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8" x14ac:dyDescent="0.2">
      <c r="A25" s="4">
        <v>24.5</v>
      </c>
      <c r="B25" s="2">
        <v>4</v>
      </c>
      <c r="C25" s="3">
        <f t="shared" si="2"/>
        <v>1</v>
      </c>
      <c r="D25" s="142"/>
      <c r="E25" s="4"/>
      <c r="F25" s="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8" x14ac:dyDescent="0.2">
      <c r="A26" s="4">
        <v>25.5</v>
      </c>
      <c r="B26" s="2">
        <v>4</v>
      </c>
      <c r="C26" s="3">
        <f t="shared" si="2"/>
        <v>1</v>
      </c>
      <c r="D26" s="142"/>
      <c r="E26" s="4"/>
      <c r="F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8" x14ac:dyDescent="0.2">
      <c r="A27" s="4">
        <v>26.5</v>
      </c>
      <c r="B27" s="2">
        <v>4</v>
      </c>
      <c r="C27" s="3">
        <f t="shared" si="2"/>
        <v>1</v>
      </c>
      <c r="D27" s="142"/>
      <c r="E27" s="4"/>
      <c r="F27" s="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8" x14ac:dyDescent="0.2">
      <c r="A28" s="4">
        <v>27.5</v>
      </c>
      <c r="B28" s="2">
        <v>4</v>
      </c>
      <c r="C28" s="3">
        <f t="shared" si="2"/>
        <v>1</v>
      </c>
      <c r="D28" s="142"/>
      <c r="E28" s="4"/>
      <c r="F28" s="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8" x14ac:dyDescent="0.2">
      <c r="A29" s="4">
        <v>28.5</v>
      </c>
      <c r="B29" s="2">
        <v>4</v>
      </c>
      <c r="C29" s="3">
        <f t="shared" si="2"/>
        <v>1</v>
      </c>
      <c r="D29" s="142"/>
      <c r="E29" s="4"/>
      <c r="F29" s="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8" x14ac:dyDescent="0.2">
      <c r="A30" s="4">
        <v>29.5</v>
      </c>
      <c r="B30" s="2">
        <v>4</v>
      </c>
      <c r="C30" s="3">
        <f t="shared" si="2"/>
        <v>1</v>
      </c>
      <c r="D30" s="142"/>
      <c r="E30" s="4"/>
      <c r="F30" s="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8" x14ac:dyDescent="0.2">
      <c r="A31" s="4">
        <v>30.5</v>
      </c>
      <c r="B31" s="2">
        <v>4</v>
      </c>
      <c r="C31" s="3">
        <f t="shared" si="2"/>
        <v>1</v>
      </c>
      <c r="D31" s="142"/>
      <c r="E31" s="4"/>
      <c r="F31" s="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8" x14ac:dyDescent="0.2">
      <c r="A32" s="4">
        <v>31.5</v>
      </c>
      <c r="B32" s="2">
        <v>4</v>
      </c>
      <c r="C32" s="3">
        <f t="shared" si="2"/>
        <v>1</v>
      </c>
      <c r="D32" s="142"/>
      <c r="E32" s="4"/>
      <c r="F32" s="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">
      <c r="A33" s="4">
        <v>32.5</v>
      </c>
      <c r="B33" s="2">
        <v>4</v>
      </c>
      <c r="C33" s="3">
        <f t="shared" ref="C33:C44" si="3">B33/4</f>
        <v>1</v>
      </c>
      <c r="D33" s="142"/>
      <c r="E33" s="4"/>
      <c r="F33" s="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">
      <c r="A34" s="4">
        <v>33.5</v>
      </c>
      <c r="B34" s="2">
        <v>4</v>
      </c>
      <c r="C34" s="3">
        <f t="shared" si="3"/>
        <v>1</v>
      </c>
      <c r="D34" s="142"/>
      <c r="E34" s="4"/>
      <c r="F34" s="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">
      <c r="A35" s="4">
        <v>34.5</v>
      </c>
      <c r="B35" s="2">
        <v>4</v>
      </c>
      <c r="C35" s="3">
        <f t="shared" si="3"/>
        <v>1</v>
      </c>
      <c r="D35" s="142"/>
      <c r="E35" s="4"/>
      <c r="F35" s="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">
      <c r="A36" s="4">
        <v>35.5</v>
      </c>
      <c r="B36" s="2">
        <v>4</v>
      </c>
      <c r="C36" s="3">
        <f t="shared" si="3"/>
        <v>1</v>
      </c>
      <c r="D36" s="142"/>
      <c r="E36" s="4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">
      <c r="A37" s="4">
        <v>36.5</v>
      </c>
      <c r="B37" s="2">
        <v>4</v>
      </c>
      <c r="C37" s="3">
        <f t="shared" si="3"/>
        <v>1</v>
      </c>
      <c r="D37" s="142"/>
      <c r="E37" s="4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4">
        <v>37.5</v>
      </c>
      <c r="B38" s="2">
        <v>4</v>
      </c>
      <c r="C38" s="3">
        <f t="shared" si="3"/>
        <v>1</v>
      </c>
      <c r="D38" s="142"/>
      <c r="E38" s="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4">
        <v>38.5</v>
      </c>
      <c r="B39" s="2">
        <v>4</v>
      </c>
      <c r="C39" s="3">
        <f t="shared" si="3"/>
        <v>1</v>
      </c>
      <c r="D39" s="142"/>
      <c r="E39" s="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4">
        <v>39.5</v>
      </c>
      <c r="B40" s="2">
        <v>4</v>
      </c>
      <c r="C40" s="3">
        <f t="shared" si="3"/>
        <v>1</v>
      </c>
      <c r="D40" s="142"/>
      <c r="E40" s="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4">
        <v>40.5</v>
      </c>
      <c r="B41" s="2">
        <v>4</v>
      </c>
      <c r="C41" s="3">
        <f t="shared" si="3"/>
        <v>1</v>
      </c>
      <c r="D41" s="142"/>
      <c r="E41" s="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4">
        <v>41.5</v>
      </c>
      <c r="B42" s="2">
        <v>4</v>
      </c>
      <c r="C42" s="3">
        <f t="shared" si="3"/>
        <v>1</v>
      </c>
      <c r="D42" s="142"/>
      <c r="E42" s="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20" x14ac:dyDescent="0.2">
      <c r="A43" s="4">
        <v>42.5</v>
      </c>
      <c r="B43" s="2">
        <v>4</v>
      </c>
      <c r="C43" s="3">
        <f t="shared" si="3"/>
        <v>1</v>
      </c>
      <c r="D43" s="142"/>
      <c r="E43" s="4"/>
      <c r="F43" s="2"/>
      <c r="G43" s="2"/>
      <c r="H43" s="2"/>
      <c r="I43" s="2"/>
      <c r="J43" s="2"/>
      <c r="K43" s="2"/>
      <c r="L43" s="6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4">
        <v>43.5</v>
      </c>
      <c r="B44" s="2">
        <v>4</v>
      </c>
      <c r="C44" s="3">
        <f t="shared" si="3"/>
        <v>1</v>
      </c>
      <c r="D44" s="142"/>
      <c r="E44" s="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4">
        <v>44.5</v>
      </c>
      <c r="B45" s="2">
        <v>4</v>
      </c>
      <c r="C45" s="3">
        <f t="shared" ref="C45:C61" si="4">B45/4</f>
        <v>1</v>
      </c>
      <c r="D45" s="142"/>
      <c r="E45" s="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4">
        <v>45.5</v>
      </c>
      <c r="B46" s="2">
        <v>4</v>
      </c>
      <c r="C46" s="3">
        <f t="shared" si="4"/>
        <v>1</v>
      </c>
      <c r="D46" s="14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4">
        <v>46.5</v>
      </c>
      <c r="B47" s="2">
        <v>4</v>
      </c>
      <c r="C47" s="3">
        <f t="shared" si="4"/>
        <v>1</v>
      </c>
      <c r="D47" s="142"/>
      <c r="E47" s="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">
      <c r="A48" s="4">
        <v>47.5</v>
      </c>
      <c r="B48" s="2">
        <v>4</v>
      </c>
      <c r="C48" s="3">
        <f t="shared" si="4"/>
        <v>1</v>
      </c>
      <c r="D48" s="142"/>
      <c r="E48" s="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4">
        <v>48.5</v>
      </c>
      <c r="B49" s="2">
        <v>4</v>
      </c>
      <c r="C49" s="3">
        <f t="shared" si="4"/>
        <v>1</v>
      </c>
      <c r="D49" s="142"/>
      <c r="E49" s="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4">
        <v>49.5</v>
      </c>
      <c r="B50" s="2">
        <v>4</v>
      </c>
      <c r="C50" s="3">
        <f t="shared" si="4"/>
        <v>1</v>
      </c>
      <c r="D50" s="142"/>
      <c r="E50" s="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4">
        <v>50.5</v>
      </c>
      <c r="B51" s="2">
        <v>4</v>
      </c>
      <c r="C51" s="3">
        <f t="shared" si="4"/>
        <v>1</v>
      </c>
      <c r="D51" s="142"/>
      <c r="E51" s="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4">
        <v>51.5</v>
      </c>
      <c r="B52" s="2">
        <v>4</v>
      </c>
      <c r="C52" s="3">
        <f t="shared" si="4"/>
        <v>1</v>
      </c>
      <c r="D52" s="142"/>
      <c r="E52" s="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4">
        <v>52.5</v>
      </c>
      <c r="B53" s="2">
        <v>4</v>
      </c>
      <c r="C53" s="3">
        <f t="shared" si="4"/>
        <v>1</v>
      </c>
      <c r="D53" s="14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4">
        <v>53.5</v>
      </c>
      <c r="B54" s="2">
        <v>4</v>
      </c>
      <c r="C54" s="3">
        <f t="shared" si="4"/>
        <v>1</v>
      </c>
      <c r="D54" s="142"/>
      <c r="E54" s="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">
      <c r="A55" s="4">
        <v>54.5</v>
      </c>
      <c r="B55" s="2">
        <v>4</v>
      </c>
      <c r="C55" s="3">
        <f t="shared" si="4"/>
        <v>1</v>
      </c>
      <c r="D55" s="142"/>
      <c r="E55" s="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">
      <c r="A56" s="4">
        <v>55.5</v>
      </c>
      <c r="B56" s="2">
        <v>4</v>
      </c>
      <c r="C56" s="3">
        <f t="shared" si="4"/>
        <v>1</v>
      </c>
      <c r="D56" s="142"/>
      <c r="E56" s="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">
      <c r="A57" s="4">
        <v>56.5</v>
      </c>
      <c r="B57" s="2">
        <v>4</v>
      </c>
      <c r="C57" s="3">
        <f t="shared" si="4"/>
        <v>1</v>
      </c>
      <c r="D57" s="142"/>
      <c r="E57" s="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">
      <c r="A58" s="4">
        <v>57.5</v>
      </c>
      <c r="B58" s="2">
        <v>4</v>
      </c>
      <c r="C58" s="3">
        <f t="shared" si="4"/>
        <v>1</v>
      </c>
      <c r="D58" s="142"/>
      <c r="E58" s="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">
      <c r="A59" s="4">
        <v>58.5</v>
      </c>
      <c r="B59" s="2">
        <v>4</v>
      </c>
      <c r="C59" s="3">
        <f t="shared" si="4"/>
        <v>1</v>
      </c>
      <c r="D59" s="142"/>
      <c r="E59" s="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">
      <c r="A60" s="4">
        <v>59.5</v>
      </c>
      <c r="B60" s="2">
        <v>4</v>
      </c>
      <c r="C60" s="3">
        <f t="shared" si="4"/>
        <v>1</v>
      </c>
      <c r="D60" s="142"/>
      <c r="E60" s="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">
      <c r="A61" s="4">
        <v>60.5</v>
      </c>
      <c r="B61" s="2">
        <v>4</v>
      </c>
      <c r="C61" s="3">
        <f t="shared" si="4"/>
        <v>1</v>
      </c>
      <c r="D61" s="142"/>
      <c r="E61" s="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">
      <c r="A62" s="2"/>
      <c r="B62" s="2"/>
      <c r="C62" s="2"/>
      <c r="D62" s="142"/>
      <c r="E62" s="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">
      <c r="A63" s="2"/>
      <c r="B63" s="2"/>
      <c r="C63" s="2"/>
      <c r="D63" s="4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">
      <c r="A64" s="2"/>
      <c r="B64" s="2"/>
      <c r="C64" s="2"/>
      <c r="D64" s="4"/>
      <c r="E64" s="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">
      <c r="A65" s="2"/>
      <c r="B65" s="2"/>
      <c r="C65" s="2"/>
      <c r="D65" s="4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">
      <c r="A66" s="2"/>
      <c r="B66" s="2"/>
      <c r="C66" s="2"/>
      <c r="D66" s="4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">
      <c r="A67" s="2"/>
      <c r="B67" s="2"/>
      <c r="C67" s="2"/>
      <c r="D67" s="4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">
      <c r="A68" s="2"/>
      <c r="B68" s="2"/>
      <c r="C68" s="2"/>
      <c r="D68" s="4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">
      <c r="A69" s="2"/>
      <c r="B69" s="2"/>
      <c r="C69" s="2"/>
      <c r="D69" s="4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">
      <c r="A70" s="2"/>
      <c r="B70" s="2"/>
      <c r="C70" s="2"/>
      <c r="D70" s="4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">
      <c r="A71" s="2"/>
      <c r="B71" s="2"/>
      <c r="C71" s="2"/>
      <c r="D71" s="4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">
      <c r="A72" s="2"/>
      <c r="B72" s="2"/>
      <c r="C72" s="2"/>
      <c r="D72" s="4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">
      <c r="A73" s="2"/>
      <c r="B73" s="2"/>
      <c r="C73" s="2"/>
      <c r="D73" s="4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">
      <c r="A74" s="2"/>
      <c r="B74" s="2"/>
      <c r="C74" s="2"/>
      <c r="D74" s="4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">
      <c r="A75" s="2"/>
      <c r="B75" s="2"/>
      <c r="C75" s="2"/>
      <c r="D75" s="4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">
      <c r="A76" s="2"/>
      <c r="B76" s="2"/>
      <c r="C76" s="2"/>
      <c r="D76" s="4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">
      <c r="A77" s="2"/>
      <c r="B77" s="2"/>
      <c r="C77" s="2"/>
      <c r="D77" s="4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">
      <c r="A78" s="2"/>
      <c r="B78" s="2"/>
      <c r="C78" s="2"/>
      <c r="D78" s="4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">
      <c r="A79" s="2"/>
      <c r="B79" s="2"/>
      <c r="C79" s="2"/>
      <c r="D79" s="4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">
      <c r="A80" s="2"/>
      <c r="B80" s="2"/>
      <c r="C80" s="2"/>
      <c r="D80" s="4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">
      <c r="A81" s="2"/>
      <c r="B81" s="2"/>
      <c r="C81" s="2"/>
      <c r="D81" s="4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">
      <c r="A82" s="2"/>
      <c r="B82" s="2"/>
      <c r="C82" s="2"/>
      <c r="D82" s="4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">
      <c r="A83" s="2"/>
      <c r="B83" s="2"/>
      <c r="C83" s="2"/>
      <c r="D83" s="4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">
      <c r="A84" s="2"/>
      <c r="B84" s="2"/>
      <c r="C84" s="2"/>
      <c r="D84" s="4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">
      <c r="A85" s="2"/>
      <c r="B85" s="2"/>
      <c r="C85" s="2"/>
      <c r="D85" s="4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">
      <c r="A86" s="2"/>
      <c r="B86" s="2"/>
      <c r="C86" s="2"/>
      <c r="D86" s="4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">
      <c r="A87" s="2"/>
      <c r="B87" s="2"/>
      <c r="C87" s="2"/>
      <c r="D87" s="4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">
      <c r="A88" s="2"/>
      <c r="B88" s="2"/>
      <c r="C88" s="2"/>
      <c r="D88" s="4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">
      <c r="A89" s="2"/>
      <c r="B89" s="2"/>
      <c r="C89" s="2"/>
      <c r="D89" s="4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">
      <c r="A90" s="2"/>
      <c r="B90" s="2"/>
      <c r="C90" s="2"/>
      <c r="D90" s="4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">
      <c r="A91" s="2"/>
      <c r="B91" s="2"/>
      <c r="C91" s="2"/>
      <c r="D91" s="4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</sheetData>
  <phoneticPr fontId="5" type="noConversion"/>
  <hyperlinks>
    <hyperlink ref="Q23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1"/>
  <sheetViews>
    <sheetView workbookViewId="0"/>
  </sheetViews>
  <sheetFormatPr baseColWidth="10" defaultRowHeight="16" x14ac:dyDescent="0.2"/>
  <cols>
    <col min="1" max="1" width="17.1640625" bestFit="1" customWidth="1"/>
    <col min="2" max="2" width="17.1640625" customWidth="1"/>
    <col min="3" max="3" width="19.83203125" bestFit="1" customWidth="1"/>
    <col min="4" max="4" width="19.83203125" style="143" customWidth="1"/>
    <col min="5" max="5" width="19.83203125" style="143" bestFit="1" customWidth="1"/>
    <col min="6" max="6" width="19.83203125" bestFit="1" customWidth="1"/>
    <col min="16" max="16" width="6.83203125" customWidth="1"/>
    <col min="24" max="24" width="10.83203125" customWidth="1"/>
    <col min="26" max="26" width="10.83203125" customWidth="1"/>
  </cols>
  <sheetData>
    <row r="1" spans="1:20" ht="24" x14ac:dyDescent="0.2">
      <c r="A1" s="1" t="s">
        <v>4</v>
      </c>
      <c r="B1" s="1" t="s">
        <v>1</v>
      </c>
      <c r="C1" s="1" t="s">
        <v>0</v>
      </c>
      <c r="D1" s="141" t="s">
        <v>96</v>
      </c>
      <c r="E1" s="141" t="s">
        <v>97</v>
      </c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4">
        <v>3</v>
      </c>
      <c r="B2" s="4">
        <v>0.04</v>
      </c>
      <c r="C2" s="3">
        <f>B2/4</f>
        <v>0.01</v>
      </c>
      <c r="D2" s="142">
        <f>(1-C2)*0.1</f>
        <v>9.9000000000000005E-2</v>
      </c>
      <c r="E2" s="4">
        <f>LN(D2)</f>
        <v>-2.312635428847547</v>
      </c>
      <c r="F2" s="7"/>
      <c r="H2" s="8"/>
      <c r="I2" s="8"/>
      <c r="J2" s="8"/>
      <c r="K2" s="8"/>
      <c r="L2" s="8"/>
      <c r="M2" s="8"/>
      <c r="N2" s="8"/>
      <c r="O2" s="8"/>
    </row>
    <row r="3" spans="1:20" ht="19" x14ac:dyDescent="0.25">
      <c r="A3" s="4">
        <v>8</v>
      </c>
      <c r="B3" s="4">
        <v>0.16</v>
      </c>
      <c r="C3" s="3">
        <f>B3/4</f>
        <v>0.04</v>
      </c>
      <c r="D3" s="142">
        <f t="shared" ref="D3:D9" si="0">(1-C3)*0.1</f>
        <v>9.6000000000000002E-2</v>
      </c>
      <c r="E3" s="4">
        <f t="shared" ref="E3:E9" si="1">LN(D3)</f>
        <v>-2.3434070875143007</v>
      </c>
      <c r="F3" s="7"/>
      <c r="H3" s="9" t="s">
        <v>73</v>
      </c>
      <c r="I3" s="8"/>
      <c r="J3" s="8"/>
      <c r="K3" s="8"/>
      <c r="L3" s="8"/>
      <c r="M3" s="8"/>
      <c r="N3" s="8"/>
      <c r="O3" s="8"/>
    </row>
    <row r="4" spans="1:20" x14ac:dyDescent="0.2">
      <c r="A4" s="4">
        <v>13</v>
      </c>
      <c r="B4" s="4">
        <v>1.18</v>
      </c>
      <c r="C4" s="3">
        <f t="shared" ref="C4:C61" si="2">B4/4</f>
        <v>0.29499999999999998</v>
      </c>
      <c r="D4" s="142">
        <f t="shared" si="0"/>
        <v>7.0500000000000007E-2</v>
      </c>
      <c r="E4" s="4">
        <f t="shared" si="1"/>
        <v>-2.6521425691639138</v>
      </c>
      <c r="F4" s="7"/>
      <c r="H4" s="8"/>
      <c r="I4" s="8"/>
      <c r="J4" s="8"/>
      <c r="K4" s="8"/>
      <c r="L4" s="8"/>
      <c r="M4" s="8"/>
      <c r="N4" s="8"/>
      <c r="O4" s="8"/>
    </row>
    <row r="5" spans="1:20" x14ac:dyDescent="0.2">
      <c r="A5" s="4">
        <v>18</v>
      </c>
      <c r="B5" s="4">
        <v>2.86</v>
      </c>
      <c r="C5" s="3">
        <f t="shared" si="2"/>
        <v>0.71499999999999997</v>
      </c>
      <c r="D5" s="142">
        <f t="shared" si="0"/>
        <v>2.8500000000000004E-2</v>
      </c>
      <c r="E5" s="4">
        <f t="shared" si="1"/>
        <v>-3.5578511917075319</v>
      </c>
      <c r="F5" s="7"/>
      <c r="H5" s="8"/>
      <c r="I5" s="8"/>
      <c r="J5" s="8"/>
      <c r="K5" s="8"/>
      <c r="L5" s="8"/>
      <c r="M5" s="8"/>
      <c r="N5" s="8"/>
      <c r="O5" s="8"/>
    </row>
    <row r="6" spans="1:20" x14ac:dyDescent="0.2">
      <c r="A6" s="4">
        <v>23</v>
      </c>
      <c r="B6" s="4">
        <v>3.54</v>
      </c>
      <c r="C6" s="3">
        <f t="shared" si="2"/>
        <v>0.88500000000000001</v>
      </c>
      <c r="D6" s="142">
        <f t="shared" si="0"/>
        <v>1.15E-2</v>
      </c>
      <c r="E6" s="4">
        <f t="shared" si="1"/>
        <v>-4.4654082436129325</v>
      </c>
      <c r="F6" s="7"/>
      <c r="H6" s="8"/>
      <c r="I6" s="8"/>
      <c r="J6" s="8"/>
      <c r="K6" s="8"/>
      <c r="L6" s="8"/>
      <c r="M6" s="8"/>
      <c r="N6" s="8"/>
      <c r="O6" s="8"/>
    </row>
    <row r="7" spans="1:20" x14ac:dyDescent="0.2">
      <c r="A7" s="4">
        <v>28</v>
      </c>
      <c r="B7" s="4">
        <v>3.82</v>
      </c>
      <c r="C7" s="3">
        <f t="shared" si="2"/>
        <v>0.95499999999999996</v>
      </c>
      <c r="D7" s="142">
        <f t="shared" si="0"/>
        <v>4.500000000000004E-3</v>
      </c>
      <c r="E7" s="4">
        <f t="shared" si="1"/>
        <v>-5.4036778822058622</v>
      </c>
      <c r="F7" s="7"/>
      <c r="H7" s="8"/>
      <c r="I7" s="8"/>
      <c r="J7" s="8"/>
      <c r="K7" s="8"/>
      <c r="L7" s="8"/>
      <c r="M7" s="8"/>
      <c r="N7" s="8"/>
      <c r="O7" s="8"/>
    </row>
    <row r="8" spans="1:20" x14ac:dyDescent="0.2">
      <c r="A8" s="4">
        <v>33</v>
      </c>
      <c r="B8" s="4">
        <v>3.93</v>
      </c>
      <c r="C8" s="3">
        <f t="shared" si="2"/>
        <v>0.98250000000000004</v>
      </c>
      <c r="D8" s="142">
        <f t="shared" si="0"/>
        <v>1.7499999999999961E-3</v>
      </c>
      <c r="E8" s="4">
        <f t="shared" si="1"/>
        <v>-6.3481394910467168</v>
      </c>
      <c r="F8" s="7"/>
      <c r="H8" s="8"/>
      <c r="I8" s="8"/>
      <c r="J8" s="8"/>
      <c r="K8" s="8"/>
      <c r="L8" s="8"/>
      <c r="M8" s="8"/>
      <c r="N8" s="8"/>
      <c r="O8" s="8"/>
    </row>
    <row r="9" spans="1:20" x14ac:dyDescent="0.2">
      <c r="A9" s="4">
        <v>38</v>
      </c>
      <c r="B9" s="4">
        <v>3.99</v>
      </c>
      <c r="C9" s="3">
        <f t="shared" si="2"/>
        <v>0.99750000000000005</v>
      </c>
      <c r="D9" s="142">
        <f t="shared" si="0"/>
        <v>2.4999999999999469E-4</v>
      </c>
      <c r="E9" s="4">
        <f t="shared" si="1"/>
        <v>-8.2940496401020489</v>
      </c>
      <c r="F9" s="7"/>
      <c r="H9" s="8"/>
      <c r="I9" s="8"/>
      <c r="J9" s="8"/>
      <c r="K9" s="8"/>
      <c r="L9" s="8"/>
      <c r="M9" s="8"/>
      <c r="N9" s="8"/>
      <c r="O9" s="8"/>
    </row>
    <row r="10" spans="1:20" x14ac:dyDescent="0.2">
      <c r="A10" s="4">
        <v>43</v>
      </c>
      <c r="B10" s="4">
        <v>4</v>
      </c>
      <c r="C10" s="3">
        <f t="shared" si="2"/>
        <v>1</v>
      </c>
      <c r="D10" s="142"/>
      <c r="E10" s="4"/>
      <c r="F10" s="7"/>
      <c r="H10" s="8"/>
      <c r="I10" s="8"/>
      <c r="J10" s="8"/>
      <c r="K10" s="8"/>
      <c r="L10" s="8"/>
      <c r="M10" s="8"/>
      <c r="N10" s="8"/>
      <c r="O10" s="8"/>
    </row>
    <row r="11" spans="1:20" x14ac:dyDescent="0.2">
      <c r="A11" s="4">
        <v>48</v>
      </c>
      <c r="B11" s="4">
        <v>4</v>
      </c>
      <c r="C11" s="3">
        <f t="shared" si="2"/>
        <v>1</v>
      </c>
      <c r="D11" s="142"/>
      <c r="E11" s="4"/>
      <c r="F11" s="7"/>
      <c r="H11" s="8"/>
      <c r="I11" s="8"/>
      <c r="J11" s="8"/>
      <c r="K11" s="8"/>
      <c r="L11" s="8"/>
      <c r="M11" s="8"/>
      <c r="N11" s="8"/>
      <c r="O11" s="8"/>
    </row>
    <row r="12" spans="1:20" x14ac:dyDescent="0.2">
      <c r="A12" s="4">
        <v>53</v>
      </c>
      <c r="B12" s="4">
        <v>4</v>
      </c>
      <c r="C12" s="3">
        <f t="shared" si="2"/>
        <v>1</v>
      </c>
      <c r="D12" s="142"/>
      <c r="E12" s="4"/>
      <c r="F12" s="7"/>
      <c r="H12" s="8"/>
      <c r="I12" s="8"/>
      <c r="J12" s="8"/>
      <c r="K12" s="8"/>
      <c r="L12" s="8"/>
      <c r="M12" s="8"/>
      <c r="N12" s="8"/>
      <c r="O12" s="8"/>
    </row>
    <row r="13" spans="1:20" x14ac:dyDescent="0.2">
      <c r="A13" s="4">
        <v>58</v>
      </c>
      <c r="B13" s="4">
        <v>4</v>
      </c>
      <c r="C13" s="3">
        <f t="shared" si="2"/>
        <v>1</v>
      </c>
      <c r="D13" s="142"/>
      <c r="E13" s="4"/>
      <c r="F13" s="7"/>
      <c r="H13" s="8"/>
      <c r="I13" s="8"/>
      <c r="J13" s="8"/>
      <c r="K13" s="8"/>
      <c r="L13" s="8"/>
      <c r="M13" s="8"/>
      <c r="N13" s="8"/>
      <c r="O13" s="8"/>
    </row>
    <row r="14" spans="1:20" x14ac:dyDescent="0.2">
      <c r="A14" s="4">
        <v>63</v>
      </c>
      <c r="B14" s="4">
        <v>4</v>
      </c>
      <c r="C14" s="3">
        <f t="shared" si="2"/>
        <v>1</v>
      </c>
      <c r="D14" s="142"/>
      <c r="E14" s="4"/>
      <c r="F14" s="7"/>
      <c r="H14" s="8"/>
      <c r="I14" s="8"/>
      <c r="J14" s="8"/>
      <c r="K14" s="8"/>
      <c r="L14" s="8"/>
      <c r="M14" s="8"/>
      <c r="N14" s="8"/>
      <c r="O14" s="8"/>
    </row>
    <row r="15" spans="1:20" x14ac:dyDescent="0.2">
      <c r="A15" s="4">
        <v>68</v>
      </c>
      <c r="B15" s="4">
        <v>4</v>
      </c>
      <c r="C15" s="3">
        <f t="shared" si="2"/>
        <v>1</v>
      </c>
      <c r="D15" s="142"/>
      <c r="E15" s="4"/>
      <c r="F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">
      <c r="A16" s="4">
        <v>73</v>
      </c>
      <c r="B16" s="4">
        <v>4</v>
      </c>
      <c r="C16" s="3">
        <f t="shared" si="2"/>
        <v>1</v>
      </c>
      <c r="D16" s="142"/>
      <c r="E16" s="4"/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8" x14ac:dyDescent="0.2">
      <c r="A17" s="4">
        <v>78</v>
      </c>
      <c r="B17" s="4">
        <v>4</v>
      </c>
      <c r="C17" s="3">
        <f t="shared" si="2"/>
        <v>1</v>
      </c>
      <c r="D17" s="142"/>
      <c r="E17" s="4"/>
      <c r="F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8" x14ac:dyDescent="0.2">
      <c r="A18" s="4">
        <v>83</v>
      </c>
      <c r="B18" s="4">
        <v>4</v>
      </c>
      <c r="C18" s="3">
        <f t="shared" si="2"/>
        <v>1</v>
      </c>
      <c r="D18" s="142"/>
      <c r="E18" s="4"/>
      <c r="F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8" x14ac:dyDescent="0.2">
      <c r="A19" s="4">
        <v>88</v>
      </c>
      <c r="B19" s="4">
        <v>4</v>
      </c>
      <c r="C19" s="3">
        <f t="shared" si="2"/>
        <v>1</v>
      </c>
      <c r="D19" s="142"/>
      <c r="E19" s="4"/>
      <c r="F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8" x14ac:dyDescent="0.2">
      <c r="A20" s="4">
        <v>93</v>
      </c>
      <c r="B20" s="4">
        <v>4</v>
      </c>
      <c r="C20" s="3">
        <f t="shared" si="2"/>
        <v>1</v>
      </c>
      <c r="D20" s="142"/>
      <c r="E20" s="4"/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8" x14ac:dyDescent="0.2">
      <c r="A21" s="4">
        <v>98</v>
      </c>
      <c r="B21" s="4">
        <v>4</v>
      </c>
      <c r="C21" s="3">
        <f t="shared" si="2"/>
        <v>1</v>
      </c>
      <c r="D21" s="142"/>
      <c r="E21" s="4"/>
      <c r="F21" s="7"/>
      <c r="G21" s="2"/>
      <c r="H21" s="2"/>
      <c r="I21" s="2"/>
      <c r="J21" s="2"/>
      <c r="K21" s="2"/>
      <c r="L21" s="2"/>
      <c r="M21" s="2"/>
      <c r="N21" s="2"/>
      <c r="O21" s="2"/>
      <c r="P21" s="2"/>
      <c r="Q21" s="2" t="s">
        <v>17</v>
      </c>
      <c r="R21" s="2"/>
      <c r="S21" s="2"/>
      <c r="T21" s="2"/>
    </row>
    <row r="22" spans="1:28" x14ac:dyDescent="0.2">
      <c r="A22" s="4">
        <v>103</v>
      </c>
      <c r="B22" s="4">
        <v>4</v>
      </c>
      <c r="C22" s="3">
        <f t="shared" si="2"/>
        <v>1</v>
      </c>
      <c r="D22" s="142"/>
      <c r="E22" s="4"/>
      <c r="F22" s="7"/>
      <c r="G22" s="2"/>
      <c r="H22" s="2"/>
      <c r="I22" s="2"/>
      <c r="J22" s="2"/>
      <c r="K22" s="2"/>
      <c r="L22" s="2"/>
      <c r="M22" s="2"/>
      <c r="N22" s="2"/>
      <c r="O22" s="2"/>
      <c r="P22" s="2"/>
      <c r="Q22" s="92" t="s">
        <v>66</v>
      </c>
      <c r="R22" s="2"/>
      <c r="S22" s="2"/>
      <c r="T22" s="2"/>
    </row>
    <row r="23" spans="1:28" x14ac:dyDescent="0.2">
      <c r="A23" s="4">
        <v>108</v>
      </c>
      <c r="B23" s="4">
        <v>4</v>
      </c>
      <c r="C23" s="3">
        <f t="shared" si="2"/>
        <v>1</v>
      </c>
      <c r="D23" s="142"/>
      <c r="E23" s="4"/>
      <c r="F23" s="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AB23" t="s">
        <v>3</v>
      </c>
    </row>
    <row r="24" spans="1:28" x14ac:dyDescent="0.2">
      <c r="A24" s="4">
        <v>113</v>
      </c>
      <c r="B24" s="4">
        <v>4</v>
      </c>
      <c r="C24" s="3">
        <f t="shared" si="2"/>
        <v>1</v>
      </c>
      <c r="D24" s="142"/>
      <c r="E24" s="4"/>
      <c r="F24" s="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8" x14ac:dyDescent="0.2">
      <c r="A25" s="4">
        <v>118</v>
      </c>
      <c r="B25" s="4">
        <v>4</v>
      </c>
      <c r="C25" s="3">
        <f t="shared" si="2"/>
        <v>1</v>
      </c>
      <c r="D25" s="142"/>
      <c r="E25" s="4"/>
      <c r="F25" s="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8" x14ac:dyDescent="0.2">
      <c r="A26" s="4">
        <v>123</v>
      </c>
      <c r="B26" s="4">
        <v>4</v>
      </c>
      <c r="C26" s="3">
        <f t="shared" si="2"/>
        <v>1</v>
      </c>
      <c r="D26" s="142"/>
      <c r="E26" s="4"/>
      <c r="F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8" x14ac:dyDescent="0.2">
      <c r="A27" s="4">
        <v>128</v>
      </c>
      <c r="B27" s="4">
        <v>4</v>
      </c>
      <c r="C27" s="3">
        <f t="shared" si="2"/>
        <v>1</v>
      </c>
      <c r="D27" s="142"/>
      <c r="E27" s="4"/>
      <c r="F27" s="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8" x14ac:dyDescent="0.2">
      <c r="A28" s="4">
        <v>133</v>
      </c>
      <c r="B28" s="4">
        <v>4</v>
      </c>
      <c r="C28" s="3">
        <f t="shared" si="2"/>
        <v>1</v>
      </c>
      <c r="D28" s="142"/>
      <c r="E28" s="4"/>
      <c r="F28" s="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8" x14ac:dyDescent="0.2">
      <c r="A29" s="4">
        <v>138</v>
      </c>
      <c r="B29" s="4">
        <v>4</v>
      </c>
      <c r="C29" s="3">
        <f t="shared" si="2"/>
        <v>1</v>
      </c>
      <c r="D29" s="142"/>
      <c r="E29" s="4"/>
      <c r="F29" s="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8" x14ac:dyDescent="0.2">
      <c r="A30" s="4">
        <v>143</v>
      </c>
      <c r="B30" s="4">
        <v>4</v>
      </c>
      <c r="C30" s="3">
        <f t="shared" si="2"/>
        <v>1</v>
      </c>
      <c r="D30" s="142"/>
      <c r="E30" s="4"/>
      <c r="F30" s="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8" x14ac:dyDescent="0.2">
      <c r="A31" s="4">
        <v>148</v>
      </c>
      <c r="B31" s="4">
        <v>4</v>
      </c>
      <c r="C31" s="3">
        <f t="shared" si="2"/>
        <v>1</v>
      </c>
      <c r="D31" s="142"/>
      <c r="E31" s="4"/>
      <c r="F31" s="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8" x14ac:dyDescent="0.2">
      <c r="A32" s="4">
        <v>153</v>
      </c>
      <c r="B32" s="4">
        <v>4</v>
      </c>
      <c r="C32" s="3">
        <f t="shared" si="2"/>
        <v>1</v>
      </c>
      <c r="D32" s="142"/>
      <c r="E32" s="4"/>
      <c r="F32" s="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">
      <c r="A33" s="4">
        <v>158</v>
      </c>
      <c r="B33" s="4">
        <v>4</v>
      </c>
      <c r="C33" s="3">
        <f t="shared" si="2"/>
        <v>1</v>
      </c>
      <c r="D33" s="142"/>
      <c r="E33" s="4"/>
      <c r="F33" s="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">
      <c r="A34" s="4">
        <v>163</v>
      </c>
      <c r="B34" s="4">
        <v>4</v>
      </c>
      <c r="C34" s="3">
        <f t="shared" si="2"/>
        <v>1</v>
      </c>
      <c r="D34" s="142"/>
      <c r="E34" s="4"/>
      <c r="F34" s="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">
      <c r="A35" s="4">
        <v>168</v>
      </c>
      <c r="B35" s="4">
        <v>4</v>
      </c>
      <c r="C35" s="3">
        <f t="shared" si="2"/>
        <v>1</v>
      </c>
      <c r="D35" s="142"/>
      <c r="E35" s="4"/>
      <c r="F35" s="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">
      <c r="A36" s="4">
        <v>173</v>
      </c>
      <c r="B36" s="4">
        <v>4</v>
      </c>
      <c r="C36" s="3">
        <f t="shared" si="2"/>
        <v>1</v>
      </c>
      <c r="D36" s="142"/>
      <c r="E36" s="4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">
      <c r="A37" s="4">
        <v>178</v>
      </c>
      <c r="B37" s="4">
        <v>4</v>
      </c>
      <c r="C37" s="3">
        <f t="shared" si="2"/>
        <v>1</v>
      </c>
      <c r="D37" s="142"/>
      <c r="E37" s="4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4">
        <v>183</v>
      </c>
      <c r="B38" s="4">
        <v>4</v>
      </c>
      <c r="C38" s="3">
        <f t="shared" si="2"/>
        <v>1</v>
      </c>
      <c r="D38" s="142"/>
      <c r="E38" s="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4">
        <v>188</v>
      </c>
      <c r="B39" s="4">
        <v>4</v>
      </c>
      <c r="C39" s="3">
        <f t="shared" si="2"/>
        <v>1</v>
      </c>
      <c r="D39" s="142"/>
      <c r="E39" s="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4">
        <v>193</v>
      </c>
      <c r="B40" s="4">
        <v>4</v>
      </c>
      <c r="C40" s="3">
        <f t="shared" si="2"/>
        <v>1</v>
      </c>
      <c r="D40" s="142"/>
      <c r="E40" s="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4">
        <v>198</v>
      </c>
      <c r="B41" s="4">
        <v>4</v>
      </c>
      <c r="C41" s="3">
        <f t="shared" si="2"/>
        <v>1</v>
      </c>
      <c r="D41" s="142"/>
      <c r="E41" s="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4">
        <v>203</v>
      </c>
      <c r="B42" s="4">
        <v>4</v>
      </c>
      <c r="C42" s="3">
        <f t="shared" si="2"/>
        <v>1</v>
      </c>
      <c r="D42" s="142"/>
      <c r="E42" s="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20" x14ac:dyDescent="0.2">
      <c r="A43" s="4">
        <v>208</v>
      </c>
      <c r="B43" s="4">
        <v>4</v>
      </c>
      <c r="C43" s="3">
        <f t="shared" si="2"/>
        <v>1</v>
      </c>
      <c r="D43" s="142"/>
      <c r="E43" s="4"/>
      <c r="F43" s="2"/>
      <c r="G43" s="2"/>
      <c r="H43" s="2"/>
      <c r="I43" s="2"/>
      <c r="J43" s="2"/>
      <c r="K43" s="2"/>
      <c r="L43" s="6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4">
        <v>213</v>
      </c>
      <c r="B44" s="4">
        <v>4</v>
      </c>
      <c r="C44" s="3">
        <f t="shared" si="2"/>
        <v>1</v>
      </c>
      <c r="D44" s="142"/>
      <c r="E44" s="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4">
        <v>218</v>
      </c>
      <c r="B45" s="4">
        <v>4</v>
      </c>
      <c r="C45" s="3">
        <f t="shared" si="2"/>
        <v>1</v>
      </c>
      <c r="D45" s="142"/>
      <c r="E45" s="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4">
        <v>223</v>
      </c>
      <c r="B46" s="4">
        <v>4</v>
      </c>
      <c r="C46" s="3">
        <f t="shared" si="2"/>
        <v>1</v>
      </c>
      <c r="D46" s="14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4">
        <v>228</v>
      </c>
      <c r="B47" s="4">
        <v>4</v>
      </c>
      <c r="C47" s="3">
        <f t="shared" si="2"/>
        <v>1</v>
      </c>
      <c r="D47" s="142"/>
      <c r="E47" s="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">
      <c r="A48" s="4">
        <v>233</v>
      </c>
      <c r="B48" s="4">
        <v>4</v>
      </c>
      <c r="C48" s="3">
        <f t="shared" si="2"/>
        <v>1</v>
      </c>
      <c r="D48" s="142"/>
      <c r="E48" s="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4">
        <v>238</v>
      </c>
      <c r="B49" s="4">
        <v>4</v>
      </c>
      <c r="C49" s="3">
        <f t="shared" si="2"/>
        <v>1</v>
      </c>
      <c r="D49" s="142"/>
      <c r="E49" s="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4">
        <v>243</v>
      </c>
      <c r="B50" s="4">
        <v>4</v>
      </c>
      <c r="C50" s="3">
        <f t="shared" si="2"/>
        <v>1</v>
      </c>
      <c r="D50" s="142"/>
      <c r="E50" s="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4">
        <v>248</v>
      </c>
      <c r="B51" s="4">
        <v>4</v>
      </c>
      <c r="C51" s="3">
        <f t="shared" si="2"/>
        <v>1</v>
      </c>
      <c r="D51" s="142"/>
      <c r="E51" s="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4">
        <v>253</v>
      </c>
      <c r="B52" s="4">
        <v>4</v>
      </c>
      <c r="C52" s="3">
        <f t="shared" si="2"/>
        <v>1</v>
      </c>
      <c r="D52" s="142"/>
      <c r="E52" s="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4">
        <v>258</v>
      </c>
      <c r="B53" s="4">
        <v>4</v>
      </c>
      <c r="C53" s="3">
        <f t="shared" si="2"/>
        <v>1</v>
      </c>
      <c r="D53" s="14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4">
        <v>263</v>
      </c>
      <c r="B54" s="2">
        <v>4</v>
      </c>
      <c r="C54" s="3">
        <f t="shared" si="2"/>
        <v>1</v>
      </c>
      <c r="D54" s="142"/>
      <c r="E54" s="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">
      <c r="A55" s="4">
        <v>268</v>
      </c>
      <c r="B55" s="2">
        <v>4</v>
      </c>
      <c r="C55" s="3">
        <f t="shared" si="2"/>
        <v>1</v>
      </c>
      <c r="D55" s="142"/>
      <c r="E55" s="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">
      <c r="A56" s="4">
        <v>273</v>
      </c>
      <c r="B56" s="2">
        <v>4</v>
      </c>
      <c r="C56" s="3">
        <f t="shared" si="2"/>
        <v>1</v>
      </c>
      <c r="D56" s="142"/>
      <c r="E56" s="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">
      <c r="A57" s="4">
        <v>278</v>
      </c>
      <c r="B57" s="2">
        <v>4</v>
      </c>
      <c r="C57" s="3">
        <f t="shared" si="2"/>
        <v>1</v>
      </c>
      <c r="D57" s="142"/>
      <c r="E57" s="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">
      <c r="A58" s="4">
        <v>283</v>
      </c>
      <c r="B58" s="2">
        <v>4</v>
      </c>
      <c r="C58" s="3">
        <f t="shared" si="2"/>
        <v>1</v>
      </c>
      <c r="D58" s="142"/>
      <c r="E58" s="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">
      <c r="A59" s="4">
        <v>288</v>
      </c>
      <c r="B59" s="2">
        <v>4</v>
      </c>
      <c r="C59" s="3">
        <f t="shared" si="2"/>
        <v>1</v>
      </c>
      <c r="D59" s="142"/>
      <c r="E59" s="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">
      <c r="A60" s="4">
        <v>293</v>
      </c>
      <c r="B60" s="2">
        <v>4</v>
      </c>
      <c r="C60" s="3">
        <f t="shared" si="2"/>
        <v>1</v>
      </c>
      <c r="D60" s="142"/>
      <c r="E60" s="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">
      <c r="A61" s="4">
        <v>298</v>
      </c>
      <c r="B61" s="2">
        <v>4</v>
      </c>
      <c r="C61" s="3">
        <f t="shared" si="2"/>
        <v>1</v>
      </c>
      <c r="D61" s="142"/>
      <c r="E61" s="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">
      <c r="A62" s="2"/>
      <c r="B62" s="2"/>
      <c r="C62" s="2"/>
      <c r="D62" s="142"/>
      <c r="E62" s="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">
      <c r="A63" s="2"/>
      <c r="B63" s="2"/>
      <c r="C63" s="2"/>
      <c r="D63" s="4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">
      <c r="A64" s="2"/>
      <c r="B64" s="2"/>
      <c r="C64" s="2"/>
      <c r="D64" s="4"/>
      <c r="E64" s="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">
      <c r="A65" s="2"/>
      <c r="B65" s="2"/>
      <c r="C65" s="2"/>
      <c r="D65" s="4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">
      <c r="A66" s="2"/>
      <c r="B66" s="2"/>
      <c r="C66" s="2"/>
      <c r="D66" s="4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">
      <c r="A67" s="2"/>
      <c r="B67" s="2"/>
      <c r="C67" s="2"/>
      <c r="D67" s="4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">
      <c r="A68" s="2"/>
      <c r="B68" s="2"/>
      <c r="C68" s="2"/>
      <c r="D68" s="4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">
      <c r="A69" s="2"/>
      <c r="B69" s="2"/>
      <c r="C69" s="2"/>
      <c r="D69" s="4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">
      <c r="A70" s="2"/>
      <c r="B70" s="2"/>
      <c r="C70" s="2"/>
      <c r="D70" s="4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">
      <c r="A71" s="2"/>
      <c r="B71" s="2"/>
      <c r="C71" s="2"/>
      <c r="D71" s="4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">
      <c r="A72" s="2"/>
      <c r="B72" s="2"/>
      <c r="C72" s="2"/>
      <c r="D72" s="4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">
      <c r="A73" s="2"/>
      <c r="B73" s="2"/>
      <c r="C73" s="2"/>
      <c r="D73" s="4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">
      <c r="A74" s="2"/>
      <c r="B74" s="2"/>
      <c r="C74" s="2"/>
      <c r="D74" s="4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">
      <c r="A75" s="2"/>
      <c r="B75" s="2"/>
      <c r="C75" s="2"/>
      <c r="D75" s="4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">
      <c r="A76" s="2"/>
      <c r="B76" s="2"/>
      <c r="C76" s="2"/>
      <c r="D76" s="4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">
      <c r="A77" s="2"/>
      <c r="B77" s="2"/>
      <c r="C77" s="2"/>
      <c r="D77" s="4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">
      <c r="A78" s="2"/>
      <c r="B78" s="2"/>
      <c r="C78" s="2"/>
      <c r="D78" s="4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">
      <c r="A79" s="2"/>
      <c r="B79" s="2"/>
      <c r="C79" s="2"/>
      <c r="D79" s="4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">
      <c r="A80" s="2"/>
      <c r="B80" s="2"/>
      <c r="C80" s="2"/>
      <c r="D80" s="4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">
      <c r="A81" s="2"/>
      <c r="B81" s="2"/>
      <c r="C81" s="2"/>
      <c r="D81" s="4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">
      <c r="A82" s="2"/>
      <c r="B82" s="2"/>
      <c r="C82" s="2"/>
      <c r="D82" s="4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">
      <c r="A83" s="2"/>
      <c r="B83" s="2"/>
      <c r="C83" s="2"/>
      <c r="D83" s="4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">
      <c r="A84" s="2"/>
      <c r="B84" s="2"/>
      <c r="C84" s="2"/>
      <c r="D84" s="4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">
      <c r="A85" s="2"/>
      <c r="B85" s="2"/>
      <c r="C85" s="2"/>
      <c r="D85" s="4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">
      <c r="A86" s="2"/>
      <c r="B86" s="2"/>
      <c r="C86" s="2"/>
      <c r="D86" s="4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">
      <c r="A87" s="2"/>
      <c r="B87" s="2"/>
      <c r="C87" s="2"/>
      <c r="D87" s="4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">
      <c r="A88" s="2"/>
      <c r="B88" s="2"/>
      <c r="C88" s="2"/>
      <c r="D88" s="4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">
      <c r="A89" s="2"/>
      <c r="B89" s="2"/>
      <c r="C89" s="2"/>
      <c r="D89" s="4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">
      <c r="A90" s="2"/>
      <c r="B90" s="2"/>
      <c r="C90" s="2"/>
      <c r="D90" s="4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">
      <c r="A91" s="2"/>
      <c r="B91" s="2"/>
      <c r="C91" s="2"/>
      <c r="D91" s="4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</sheetData>
  <phoneticPr fontId="5" type="noConversion"/>
  <hyperlinks>
    <hyperlink ref="Q22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topLeftCell="A2" zoomScale="83" workbookViewId="0"/>
  </sheetViews>
  <sheetFormatPr baseColWidth="10" defaultRowHeight="16" x14ac:dyDescent="0.2"/>
  <cols>
    <col min="1" max="1" width="17.1640625" bestFit="1" customWidth="1"/>
    <col min="2" max="2" width="17.1640625" customWidth="1"/>
    <col min="3" max="4" width="19.83203125" bestFit="1" customWidth="1"/>
    <col min="14" max="14" width="6.83203125" customWidth="1"/>
    <col min="22" max="22" width="10.83203125" customWidth="1"/>
    <col min="24" max="24" width="10.83203125" customWidth="1"/>
  </cols>
  <sheetData>
    <row r="1" spans="1:18" ht="24" x14ac:dyDescent="0.2">
      <c r="A1" s="1" t="s">
        <v>4</v>
      </c>
      <c r="B1" s="1" t="s">
        <v>1</v>
      </c>
      <c r="C1" s="1" t="s">
        <v>0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4">
        <v>1.5</v>
      </c>
      <c r="B2" s="4">
        <v>0</v>
      </c>
      <c r="C2" s="3">
        <f>B2/2</f>
        <v>0</v>
      </c>
      <c r="D2" s="7"/>
      <c r="F2" s="8"/>
      <c r="G2" s="8"/>
      <c r="H2" s="8"/>
      <c r="I2" s="8"/>
      <c r="J2" s="8"/>
      <c r="K2" s="8"/>
      <c r="L2" s="8"/>
      <c r="M2" s="8"/>
    </row>
    <row r="3" spans="1:18" ht="19" x14ac:dyDescent="0.25">
      <c r="A3" s="4">
        <v>6.5</v>
      </c>
      <c r="B3" s="4">
        <v>0</v>
      </c>
      <c r="C3" s="3">
        <f>B3/4</f>
        <v>0</v>
      </c>
      <c r="D3" s="7"/>
      <c r="F3" s="9" t="s">
        <v>9</v>
      </c>
      <c r="G3" s="8"/>
      <c r="H3" s="8"/>
      <c r="I3" s="8"/>
      <c r="J3" s="8"/>
      <c r="K3" s="8"/>
      <c r="L3" s="8"/>
      <c r="M3" s="8"/>
    </row>
    <row r="4" spans="1:18" x14ac:dyDescent="0.2">
      <c r="A4" s="4">
        <v>13.5</v>
      </c>
      <c r="B4" s="4">
        <v>0</v>
      </c>
      <c r="C4" s="3">
        <f t="shared" ref="C4:C22" si="0">B4/4</f>
        <v>0</v>
      </c>
      <c r="D4" s="7"/>
      <c r="F4" s="8"/>
      <c r="G4" s="8"/>
      <c r="H4" s="8"/>
      <c r="I4" s="8"/>
      <c r="J4" s="8"/>
      <c r="K4" s="8"/>
      <c r="L4" s="8"/>
      <c r="M4" s="8"/>
    </row>
    <row r="5" spans="1:18" x14ac:dyDescent="0.2">
      <c r="A5" s="4">
        <v>19.5</v>
      </c>
      <c r="B5" s="4">
        <v>0</v>
      </c>
      <c r="C5" s="3">
        <f t="shared" si="0"/>
        <v>0</v>
      </c>
      <c r="D5" s="7"/>
      <c r="F5" s="8"/>
      <c r="G5" s="8"/>
      <c r="H5" s="8"/>
      <c r="I5" s="8"/>
      <c r="J5" s="8"/>
      <c r="K5" s="8"/>
      <c r="L5" s="8"/>
      <c r="M5" s="8"/>
    </row>
    <row r="6" spans="1:18" x14ac:dyDescent="0.2">
      <c r="A6" s="4">
        <v>25.5</v>
      </c>
      <c r="B6" s="4">
        <v>0</v>
      </c>
      <c r="C6" s="3">
        <f t="shared" si="0"/>
        <v>0</v>
      </c>
      <c r="D6" s="7"/>
      <c r="F6" s="8"/>
      <c r="G6" s="8"/>
      <c r="H6" s="8"/>
      <c r="I6" s="8"/>
      <c r="J6" s="8"/>
      <c r="K6" s="8"/>
      <c r="L6" s="8"/>
      <c r="M6" s="8"/>
    </row>
    <row r="7" spans="1:18" x14ac:dyDescent="0.2">
      <c r="A7" s="4">
        <v>31.6</v>
      </c>
      <c r="B7" s="4">
        <v>0</v>
      </c>
      <c r="C7" s="3">
        <f t="shared" si="0"/>
        <v>0</v>
      </c>
      <c r="D7" s="7"/>
      <c r="F7" s="8"/>
      <c r="G7" s="8"/>
      <c r="H7" s="8"/>
      <c r="I7" s="8"/>
      <c r="J7" s="8"/>
      <c r="K7" s="8"/>
      <c r="L7" s="8"/>
      <c r="M7" s="8"/>
    </row>
    <row r="8" spans="1:18" x14ac:dyDescent="0.2">
      <c r="A8" s="4">
        <v>37.700000000000003</v>
      </c>
      <c r="B8" s="4">
        <v>0</v>
      </c>
      <c r="C8" s="3">
        <f t="shared" si="0"/>
        <v>0</v>
      </c>
      <c r="D8" s="7"/>
      <c r="F8" s="8"/>
      <c r="G8" s="8"/>
      <c r="H8" s="8"/>
      <c r="I8" s="8"/>
      <c r="J8" s="8"/>
      <c r="K8" s="8"/>
      <c r="L8" s="8"/>
      <c r="M8" s="8"/>
    </row>
    <row r="9" spans="1:18" x14ac:dyDescent="0.2">
      <c r="A9" s="4">
        <v>43.8</v>
      </c>
      <c r="B9" s="4">
        <v>0</v>
      </c>
      <c r="C9" s="3">
        <f t="shared" si="0"/>
        <v>0</v>
      </c>
      <c r="D9" s="7"/>
      <c r="F9" s="8"/>
      <c r="G9" s="8"/>
      <c r="H9" s="8"/>
      <c r="I9" s="8"/>
      <c r="J9" s="8"/>
      <c r="K9" s="8"/>
      <c r="L9" s="8"/>
      <c r="M9" s="8"/>
    </row>
    <row r="10" spans="1:18" x14ac:dyDescent="0.2">
      <c r="A10" s="4">
        <v>49.9</v>
      </c>
      <c r="B10" s="4">
        <v>0</v>
      </c>
      <c r="C10" s="3">
        <f t="shared" si="0"/>
        <v>0</v>
      </c>
      <c r="D10" s="7"/>
      <c r="F10" s="8"/>
      <c r="G10" s="8"/>
      <c r="H10" s="8"/>
      <c r="I10" s="8"/>
      <c r="J10" s="8"/>
      <c r="K10" s="8"/>
      <c r="L10" s="8"/>
      <c r="M10" s="8"/>
    </row>
    <row r="11" spans="1:18" x14ac:dyDescent="0.2">
      <c r="A11" s="4">
        <v>56</v>
      </c>
      <c r="B11" s="4">
        <v>0</v>
      </c>
      <c r="C11" s="3">
        <f t="shared" si="0"/>
        <v>0</v>
      </c>
      <c r="D11" s="7"/>
      <c r="F11" s="8"/>
      <c r="G11" s="8"/>
      <c r="H11" s="8"/>
      <c r="I11" s="8"/>
      <c r="J11" s="8"/>
      <c r="K11" s="8"/>
      <c r="L11" s="8"/>
      <c r="M11" s="8"/>
    </row>
    <row r="12" spans="1:18" x14ac:dyDescent="0.2">
      <c r="A12" s="4">
        <v>62.1</v>
      </c>
      <c r="B12" s="4">
        <v>0</v>
      </c>
      <c r="C12" s="3">
        <f t="shared" si="0"/>
        <v>0</v>
      </c>
      <c r="D12" s="7"/>
      <c r="F12" s="8"/>
      <c r="G12" s="8"/>
      <c r="H12" s="8"/>
      <c r="I12" s="8"/>
      <c r="J12" s="8"/>
      <c r="K12" s="8"/>
      <c r="L12" s="8"/>
      <c r="M12" s="8"/>
    </row>
    <row r="13" spans="1:18" x14ac:dyDescent="0.2">
      <c r="A13" s="4">
        <v>68.2</v>
      </c>
      <c r="B13" s="4">
        <v>0</v>
      </c>
      <c r="C13" s="3">
        <f t="shared" si="0"/>
        <v>0</v>
      </c>
      <c r="D13" s="7"/>
      <c r="F13" s="8"/>
      <c r="G13" s="8"/>
      <c r="H13" s="8"/>
      <c r="I13" s="8"/>
      <c r="J13" s="8"/>
      <c r="K13" s="8"/>
      <c r="L13" s="8"/>
      <c r="M13" s="8"/>
    </row>
    <row r="14" spans="1:18" x14ac:dyDescent="0.2">
      <c r="A14" s="4">
        <v>74.3</v>
      </c>
      <c r="B14" s="4">
        <v>0</v>
      </c>
      <c r="C14" s="3">
        <f t="shared" si="0"/>
        <v>0</v>
      </c>
      <c r="D14" s="7"/>
      <c r="F14" s="8"/>
      <c r="G14" s="8"/>
      <c r="H14" s="8"/>
      <c r="I14" s="8"/>
      <c r="J14" s="8"/>
      <c r="K14" s="8"/>
      <c r="L14" s="8"/>
      <c r="M14" s="8"/>
    </row>
    <row r="15" spans="1:18" x14ac:dyDescent="0.2">
      <c r="A15" s="4">
        <v>80.400000000000006</v>
      </c>
      <c r="B15" s="4">
        <v>0</v>
      </c>
      <c r="C15" s="3">
        <f t="shared" si="0"/>
        <v>0</v>
      </c>
      <c r="D15" s="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4">
        <v>86.5</v>
      </c>
      <c r="B16" s="4">
        <v>0</v>
      </c>
      <c r="C16" s="3">
        <f t="shared" si="0"/>
        <v>0</v>
      </c>
      <c r="D16" s="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26" x14ac:dyDescent="0.2">
      <c r="A17" s="4">
        <v>92.6</v>
      </c>
      <c r="B17" s="4">
        <v>0</v>
      </c>
      <c r="C17" s="3">
        <f t="shared" si="0"/>
        <v>0</v>
      </c>
      <c r="D17" s="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26" x14ac:dyDescent="0.2">
      <c r="A18" s="4">
        <v>98.7</v>
      </c>
      <c r="B18" s="4">
        <v>0</v>
      </c>
      <c r="C18" s="3">
        <f t="shared" si="0"/>
        <v>0</v>
      </c>
      <c r="D18" s="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26" x14ac:dyDescent="0.2">
      <c r="A19" s="4">
        <v>104.8</v>
      </c>
      <c r="B19" s="4">
        <v>0</v>
      </c>
      <c r="C19" s="3">
        <f t="shared" si="0"/>
        <v>0</v>
      </c>
      <c r="D19" s="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26" x14ac:dyDescent="0.2">
      <c r="A20" s="4">
        <v>110.9</v>
      </c>
      <c r="B20" s="4">
        <v>0</v>
      </c>
      <c r="C20" s="3">
        <f t="shared" si="0"/>
        <v>0</v>
      </c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26" ht="17" thickBot="1" x14ac:dyDescent="0.25">
      <c r="A21" s="4">
        <v>117</v>
      </c>
      <c r="B21" s="4">
        <v>0</v>
      </c>
      <c r="C21" s="3">
        <f t="shared" si="0"/>
        <v>0</v>
      </c>
      <c r="D21" s="7"/>
      <c r="E21" s="2"/>
      <c r="F21" s="2"/>
      <c r="G21" s="2"/>
      <c r="H21" s="2"/>
      <c r="I21" s="2"/>
      <c r="J21" s="2"/>
      <c r="K21" s="2"/>
      <c r="L21" s="2"/>
      <c r="M21" s="2"/>
      <c r="N21" s="2"/>
      <c r="O21" s="2" t="s">
        <v>17</v>
      </c>
      <c r="P21" s="2"/>
      <c r="Q21" s="2"/>
      <c r="R21" s="2"/>
    </row>
    <row r="22" spans="1:26" ht="17" thickBot="1" x14ac:dyDescent="0.25">
      <c r="A22" s="4">
        <v>123.1</v>
      </c>
      <c r="B22" s="4">
        <v>0</v>
      </c>
      <c r="C22" s="3">
        <f t="shared" si="0"/>
        <v>0</v>
      </c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93" t="s">
        <v>67</v>
      </c>
      <c r="P22" s="2"/>
      <c r="Q22" s="2"/>
      <c r="R22" s="2"/>
    </row>
    <row r="23" spans="1:26" x14ac:dyDescent="0.2">
      <c r="A23" s="4"/>
      <c r="B23" s="2"/>
      <c r="C23" s="3"/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Z23" t="s">
        <v>3</v>
      </c>
    </row>
    <row r="24" spans="1:26" x14ac:dyDescent="0.2">
      <c r="A24" s="4"/>
      <c r="B24" s="2"/>
      <c r="C24" s="3"/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26" x14ac:dyDescent="0.2">
      <c r="A25" s="2"/>
      <c r="B25" s="2"/>
      <c r="C25" s="3"/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26" x14ac:dyDescent="0.2">
      <c r="A26" s="5"/>
      <c r="B26" s="2"/>
      <c r="C26" s="3"/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26" x14ac:dyDescent="0.2">
      <c r="A27" s="2"/>
      <c r="B27" s="2"/>
      <c r="C27" s="3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26" x14ac:dyDescent="0.2">
      <c r="A28" s="2"/>
      <c r="B28" s="2"/>
      <c r="C28" s="3"/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26" x14ac:dyDescent="0.2">
      <c r="A29" s="2"/>
      <c r="B29" s="2"/>
      <c r="C29" s="3"/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26" x14ac:dyDescent="0.2">
      <c r="A30" s="2"/>
      <c r="B30" s="2"/>
      <c r="C30" s="3"/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26" x14ac:dyDescent="0.2">
      <c r="A31" s="2"/>
      <c r="B31" s="2"/>
      <c r="C31" s="3"/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26" x14ac:dyDescent="0.2">
      <c r="A32" s="2"/>
      <c r="B32" s="2"/>
      <c r="C32" s="3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2"/>
      <c r="B33" s="2"/>
      <c r="C33" s="3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5"/>
      <c r="B34" s="2"/>
      <c r="C34" s="3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2"/>
      <c r="B35" s="2"/>
      <c r="C35" s="3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2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2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" x14ac:dyDescent="0.2">
      <c r="A43" s="2"/>
      <c r="B43" s="2"/>
      <c r="C43" s="2"/>
      <c r="D43" s="2"/>
      <c r="E43" s="2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2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topLeftCell="A2" workbookViewId="0">
      <selection activeCell="C4" activeCellId="1" sqref="A1:A1048576 C1:C1048576"/>
    </sheetView>
  </sheetViews>
  <sheetFormatPr baseColWidth="10" defaultRowHeight="16" x14ac:dyDescent="0.2"/>
  <cols>
    <col min="1" max="1" width="17.1640625" bestFit="1" customWidth="1"/>
    <col min="2" max="2" width="17.1640625" customWidth="1"/>
    <col min="3" max="4" width="19.83203125" bestFit="1" customWidth="1"/>
    <col min="14" max="14" width="6.83203125" customWidth="1"/>
    <col min="22" max="22" width="10.83203125" customWidth="1"/>
    <col min="24" max="24" width="10.83203125" customWidth="1"/>
  </cols>
  <sheetData>
    <row r="1" spans="1:18" ht="24" x14ac:dyDescent="0.2">
      <c r="A1" s="1" t="s">
        <v>4</v>
      </c>
      <c r="B1" s="1" t="s">
        <v>1</v>
      </c>
      <c r="C1" s="1" t="s">
        <v>0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4">
        <v>1.5</v>
      </c>
      <c r="B2" s="4">
        <v>0.01</v>
      </c>
      <c r="C2" s="3">
        <f>B2/2</f>
        <v>5.0000000000000001E-3</v>
      </c>
      <c r="D2" s="7"/>
      <c r="F2" s="8"/>
      <c r="G2" s="8"/>
      <c r="H2" s="8"/>
      <c r="I2" s="8"/>
      <c r="J2" s="8"/>
      <c r="K2" s="8"/>
      <c r="L2" s="8"/>
      <c r="M2" s="8"/>
    </row>
    <row r="3" spans="1:18" ht="19" x14ac:dyDescent="0.25">
      <c r="A3" s="4">
        <v>6.5</v>
      </c>
      <c r="B3" s="4">
        <v>0.02</v>
      </c>
      <c r="C3" s="3">
        <f>B3/4</f>
        <v>5.0000000000000001E-3</v>
      </c>
      <c r="D3" s="7"/>
      <c r="F3" s="9" t="s">
        <v>12</v>
      </c>
      <c r="G3" s="8"/>
      <c r="H3" s="8"/>
      <c r="I3" s="8"/>
      <c r="J3" s="8"/>
      <c r="K3" s="8"/>
      <c r="L3" s="8"/>
      <c r="M3" s="8"/>
    </row>
    <row r="4" spans="1:18" x14ac:dyDescent="0.2">
      <c r="A4" s="4">
        <v>13.5</v>
      </c>
      <c r="B4" s="4">
        <v>0.03</v>
      </c>
      <c r="C4" s="3">
        <f t="shared" ref="C4:C22" si="0">B4/4</f>
        <v>7.4999999999999997E-3</v>
      </c>
      <c r="D4" s="7"/>
      <c r="F4" s="8"/>
      <c r="G4" s="8"/>
      <c r="H4" s="8"/>
      <c r="I4" s="8"/>
      <c r="J4" s="8"/>
      <c r="K4" s="8"/>
      <c r="L4" s="8"/>
      <c r="M4" s="8"/>
    </row>
    <row r="5" spans="1:18" x14ac:dyDescent="0.2">
      <c r="A5" s="4">
        <v>19.5</v>
      </c>
      <c r="B5" s="4">
        <v>0.02</v>
      </c>
      <c r="C5" s="3">
        <f t="shared" si="0"/>
        <v>5.0000000000000001E-3</v>
      </c>
      <c r="D5" s="7"/>
      <c r="F5" s="8"/>
      <c r="G5" s="8"/>
      <c r="H5" s="8"/>
      <c r="I5" s="8"/>
      <c r="J5" s="8"/>
      <c r="K5" s="8"/>
      <c r="L5" s="8"/>
      <c r="M5" s="8"/>
    </row>
    <row r="6" spans="1:18" x14ac:dyDescent="0.2">
      <c r="A6" s="4">
        <v>25.5</v>
      </c>
      <c r="B6" s="4">
        <v>0.03</v>
      </c>
      <c r="C6" s="3">
        <f t="shared" si="0"/>
        <v>7.4999999999999997E-3</v>
      </c>
      <c r="D6" s="7"/>
      <c r="F6" s="8"/>
      <c r="G6" s="8"/>
      <c r="H6" s="8"/>
      <c r="I6" s="8"/>
      <c r="J6" s="8"/>
      <c r="K6" s="8"/>
      <c r="L6" s="8"/>
      <c r="M6" s="8"/>
    </row>
    <row r="7" spans="1:18" x14ac:dyDescent="0.2">
      <c r="A7" s="4">
        <v>31.6</v>
      </c>
      <c r="B7" s="4">
        <v>0.03</v>
      </c>
      <c r="C7" s="3">
        <f t="shared" si="0"/>
        <v>7.4999999999999997E-3</v>
      </c>
      <c r="D7" s="7"/>
      <c r="F7" s="8"/>
      <c r="G7" s="8"/>
      <c r="H7" s="8"/>
      <c r="I7" s="8"/>
      <c r="J7" s="8"/>
      <c r="K7" s="8"/>
      <c r="L7" s="8"/>
      <c r="M7" s="8"/>
    </row>
    <row r="8" spans="1:18" x14ac:dyDescent="0.2">
      <c r="A8" s="4">
        <v>37.700000000000003</v>
      </c>
      <c r="B8" s="4">
        <v>0.03</v>
      </c>
      <c r="C8" s="3">
        <f t="shared" si="0"/>
        <v>7.4999999999999997E-3</v>
      </c>
      <c r="D8" s="7"/>
      <c r="F8" s="8"/>
      <c r="G8" s="8"/>
      <c r="H8" s="8"/>
      <c r="I8" s="8"/>
      <c r="J8" s="8"/>
      <c r="K8" s="8"/>
      <c r="L8" s="8"/>
      <c r="M8" s="8"/>
    </row>
    <row r="9" spans="1:18" x14ac:dyDescent="0.2">
      <c r="A9" s="4">
        <v>43.8</v>
      </c>
      <c r="B9" s="4">
        <v>0.04</v>
      </c>
      <c r="C9" s="3">
        <f t="shared" si="0"/>
        <v>0.01</v>
      </c>
      <c r="D9" s="7"/>
      <c r="F9" s="8"/>
      <c r="G9" s="8"/>
      <c r="H9" s="8"/>
      <c r="I9" s="8"/>
      <c r="J9" s="8"/>
      <c r="K9" s="8"/>
      <c r="L9" s="8"/>
      <c r="M9" s="8"/>
    </row>
    <row r="10" spans="1:18" x14ac:dyDescent="0.2">
      <c r="A10" s="4">
        <v>49.9</v>
      </c>
      <c r="B10" s="4">
        <v>0.03</v>
      </c>
      <c r="C10" s="3">
        <f t="shared" si="0"/>
        <v>7.4999999999999997E-3</v>
      </c>
      <c r="D10" s="7"/>
      <c r="F10" s="8"/>
      <c r="G10" s="8"/>
      <c r="H10" s="8"/>
      <c r="I10" s="8"/>
      <c r="J10" s="8"/>
      <c r="K10" s="8"/>
      <c r="L10" s="8"/>
      <c r="M10" s="8"/>
    </row>
    <row r="11" spans="1:18" x14ac:dyDescent="0.2">
      <c r="A11" s="4">
        <v>56</v>
      </c>
      <c r="B11" s="4">
        <v>0.03</v>
      </c>
      <c r="C11" s="3">
        <f t="shared" si="0"/>
        <v>7.4999999999999997E-3</v>
      </c>
      <c r="D11" s="7"/>
      <c r="F11" s="8"/>
      <c r="G11" s="8"/>
      <c r="H11" s="8"/>
      <c r="I11" s="8"/>
      <c r="J11" s="8"/>
      <c r="K11" s="8"/>
      <c r="L11" s="8"/>
      <c r="M11" s="8"/>
    </row>
    <row r="12" spans="1:18" x14ac:dyDescent="0.2">
      <c r="A12" s="4">
        <v>62.1</v>
      </c>
      <c r="B12" s="4">
        <v>0.04</v>
      </c>
      <c r="C12" s="3">
        <f t="shared" si="0"/>
        <v>0.01</v>
      </c>
      <c r="D12" s="7"/>
      <c r="F12" s="8"/>
      <c r="G12" s="8"/>
      <c r="H12" s="8"/>
      <c r="I12" s="8"/>
      <c r="J12" s="8"/>
      <c r="K12" s="8"/>
      <c r="L12" s="8"/>
      <c r="M12" s="8"/>
    </row>
    <row r="13" spans="1:18" x14ac:dyDescent="0.2">
      <c r="A13" s="4">
        <v>68.2</v>
      </c>
      <c r="B13" s="4">
        <v>0.04</v>
      </c>
      <c r="C13" s="3">
        <f t="shared" si="0"/>
        <v>0.01</v>
      </c>
      <c r="D13" s="7"/>
      <c r="F13" s="8"/>
      <c r="G13" s="8"/>
      <c r="H13" s="8"/>
      <c r="I13" s="8"/>
      <c r="J13" s="8"/>
      <c r="K13" s="8"/>
      <c r="L13" s="8"/>
      <c r="M13" s="8"/>
    </row>
    <row r="14" spans="1:18" x14ac:dyDescent="0.2">
      <c r="A14" s="4">
        <v>74.3</v>
      </c>
      <c r="B14" s="4">
        <v>0.04</v>
      </c>
      <c r="C14" s="3">
        <f t="shared" si="0"/>
        <v>0.01</v>
      </c>
      <c r="D14" s="7"/>
      <c r="F14" s="8"/>
      <c r="G14" s="8"/>
      <c r="H14" s="8"/>
      <c r="I14" s="8"/>
      <c r="J14" s="8"/>
      <c r="K14" s="8"/>
      <c r="L14" s="8"/>
      <c r="M14" s="8"/>
    </row>
    <row r="15" spans="1:18" x14ac:dyDescent="0.2">
      <c r="A15" s="4">
        <v>80.400000000000006</v>
      </c>
      <c r="B15" s="4">
        <v>0.05</v>
      </c>
      <c r="C15" s="3">
        <f t="shared" si="0"/>
        <v>1.2500000000000001E-2</v>
      </c>
      <c r="D15" s="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4">
        <v>86.5</v>
      </c>
      <c r="B16" s="4">
        <v>0.05</v>
      </c>
      <c r="C16" s="3">
        <f t="shared" si="0"/>
        <v>1.2500000000000001E-2</v>
      </c>
      <c r="D16" s="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26" x14ac:dyDescent="0.2">
      <c r="A17" s="4">
        <v>92.6</v>
      </c>
      <c r="B17" s="4">
        <v>0.05</v>
      </c>
      <c r="C17" s="3">
        <f t="shared" si="0"/>
        <v>1.2500000000000001E-2</v>
      </c>
      <c r="D17" s="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26" x14ac:dyDescent="0.2">
      <c r="A18" s="4">
        <v>98.7</v>
      </c>
      <c r="B18" s="4">
        <v>0.05</v>
      </c>
      <c r="C18" s="3">
        <f t="shared" si="0"/>
        <v>1.2500000000000001E-2</v>
      </c>
      <c r="D18" s="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26" x14ac:dyDescent="0.2">
      <c r="A19" s="4">
        <v>104.8</v>
      </c>
      <c r="B19" s="4">
        <v>0.05</v>
      </c>
      <c r="C19" s="3">
        <f t="shared" si="0"/>
        <v>1.2500000000000001E-2</v>
      </c>
      <c r="D19" s="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26" x14ac:dyDescent="0.2">
      <c r="A20" s="4">
        <v>110.9</v>
      </c>
      <c r="B20" s="4">
        <v>0.05</v>
      </c>
      <c r="C20" s="3">
        <f t="shared" si="0"/>
        <v>1.2500000000000001E-2</v>
      </c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26" x14ac:dyDescent="0.2">
      <c r="A21" s="4">
        <v>117</v>
      </c>
      <c r="B21" s="4">
        <v>0.05</v>
      </c>
      <c r="C21" s="3">
        <f t="shared" si="0"/>
        <v>1.2500000000000001E-2</v>
      </c>
      <c r="D21" s="7"/>
      <c r="E21" s="2"/>
      <c r="F21" s="2"/>
      <c r="G21" s="2"/>
      <c r="H21" s="2"/>
      <c r="I21" s="2"/>
      <c r="J21" s="2"/>
      <c r="K21" s="2"/>
      <c r="L21" s="2"/>
      <c r="M21" s="2"/>
      <c r="N21" s="2"/>
      <c r="O21" s="2" t="s">
        <v>17</v>
      </c>
      <c r="P21" s="2"/>
      <c r="Q21" s="2"/>
      <c r="R21" s="2"/>
    </row>
    <row r="22" spans="1:26" ht="17" thickBot="1" x14ac:dyDescent="0.25">
      <c r="A22" s="4">
        <v>123.1</v>
      </c>
      <c r="B22" s="4">
        <v>0.05</v>
      </c>
      <c r="C22" s="3">
        <f t="shared" si="0"/>
        <v>1.2500000000000001E-2</v>
      </c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94" t="s">
        <v>68</v>
      </c>
      <c r="P22" s="2"/>
      <c r="Q22" s="2"/>
      <c r="R22" s="2"/>
    </row>
    <row r="23" spans="1:26" x14ac:dyDescent="0.2">
      <c r="A23" s="4">
        <v>129.19999999999999</v>
      </c>
      <c r="B23" s="4">
        <v>0.06</v>
      </c>
      <c r="C23" s="3">
        <f t="shared" ref="C23:C31" si="1">B23/4</f>
        <v>1.4999999999999999E-2</v>
      </c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Z23" t="s">
        <v>3</v>
      </c>
    </row>
    <row r="24" spans="1:26" x14ac:dyDescent="0.2">
      <c r="A24" s="4">
        <v>135.30000000000001</v>
      </c>
      <c r="B24" s="4">
        <v>0.06</v>
      </c>
      <c r="C24" s="3">
        <f t="shared" si="1"/>
        <v>1.4999999999999999E-2</v>
      </c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26" x14ac:dyDescent="0.2">
      <c r="A25" s="4">
        <v>141.4</v>
      </c>
      <c r="B25" s="4">
        <v>0.06</v>
      </c>
      <c r="C25" s="3">
        <f t="shared" si="1"/>
        <v>1.4999999999999999E-2</v>
      </c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26" x14ac:dyDescent="0.2">
      <c r="A26" s="4">
        <v>147.5</v>
      </c>
      <c r="B26" s="4">
        <v>0.06</v>
      </c>
      <c r="C26" s="3">
        <f t="shared" si="1"/>
        <v>1.4999999999999999E-2</v>
      </c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26" x14ac:dyDescent="0.2">
      <c r="A27" s="4">
        <v>153.6</v>
      </c>
      <c r="B27" s="4">
        <v>0.06</v>
      </c>
      <c r="C27" s="3">
        <f t="shared" si="1"/>
        <v>1.4999999999999999E-2</v>
      </c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26" x14ac:dyDescent="0.2">
      <c r="A28" s="4">
        <v>159.69999999999999</v>
      </c>
      <c r="B28" s="4">
        <v>0.06</v>
      </c>
      <c r="C28" s="3">
        <f t="shared" si="1"/>
        <v>1.4999999999999999E-2</v>
      </c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26" x14ac:dyDescent="0.2">
      <c r="A29" s="4">
        <v>165.8</v>
      </c>
      <c r="B29" s="4">
        <v>7.0000000000000007E-2</v>
      </c>
      <c r="C29" s="3">
        <f t="shared" si="1"/>
        <v>1.7500000000000002E-2</v>
      </c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26" x14ac:dyDescent="0.2">
      <c r="A30" s="4">
        <v>171.9</v>
      </c>
      <c r="B30" s="4">
        <v>7.0000000000000007E-2</v>
      </c>
      <c r="C30" s="3">
        <f t="shared" si="1"/>
        <v>1.7500000000000002E-2</v>
      </c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26" x14ac:dyDescent="0.2">
      <c r="A31" s="4">
        <v>178</v>
      </c>
      <c r="B31" s="4">
        <v>7.0000000000000007E-2</v>
      </c>
      <c r="C31" s="3">
        <f t="shared" si="1"/>
        <v>1.7500000000000002E-2</v>
      </c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26" x14ac:dyDescent="0.2">
      <c r="A32" s="4">
        <v>184.1</v>
      </c>
      <c r="B32" s="4">
        <v>7.2857142857142898E-2</v>
      </c>
      <c r="C32" s="3">
        <f>B32/4</f>
        <v>1.8214285714285725E-2</v>
      </c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2"/>
      <c r="B33" s="2"/>
      <c r="C33" s="3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5"/>
      <c r="B34" s="2"/>
      <c r="C34" s="3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2"/>
      <c r="B35" s="2"/>
      <c r="C35" s="3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2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2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" x14ac:dyDescent="0.2">
      <c r="A43" s="2"/>
      <c r="B43" s="2"/>
      <c r="C43" s="2"/>
      <c r="D43" s="2"/>
      <c r="E43" s="2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2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workbookViewId="0">
      <selection activeCell="C1" activeCellId="1" sqref="A1:A1048576 C1:C1048576"/>
    </sheetView>
  </sheetViews>
  <sheetFormatPr baseColWidth="10" defaultRowHeight="16" x14ac:dyDescent="0.2"/>
  <cols>
    <col min="1" max="1" width="17.1640625" bestFit="1" customWidth="1"/>
    <col min="2" max="2" width="17.1640625" customWidth="1"/>
    <col min="3" max="4" width="19.83203125" bestFit="1" customWidth="1"/>
    <col min="14" max="14" width="6.83203125" customWidth="1"/>
    <col min="22" max="22" width="10.83203125" customWidth="1"/>
    <col min="24" max="24" width="10.83203125" customWidth="1"/>
  </cols>
  <sheetData>
    <row r="1" spans="1:18" ht="24" x14ac:dyDescent="0.2">
      <c r="A1" s="1" t="s">
        <v>4</v>
      </c>
      <c r="B1" s="1" t="s">
        <v>1</v>
      </c>
      <c r="C1" s="1" t="s">
        <v>0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4">
        <v>1.5</v>
      </c>
      <c r="B2" s="4">
        <v>0</v>
      </c>
      <c r="C2" s="3">
        <f>B2/2</f>
        <v>0</v>
      </c>
      <c r="D2" s="7"/>
      <c r="F2" s="8"/>
      <c r="G2" s="8"/>
      <c r="H2" s="8"/>
      <c r="I2" s="8"/>
      <c r="J2" s="8"/>
      <c r="K2" s="8"/>
      <c r="L2" s="8"/>
      <c r="M2" s="8"/>
    </row>
    <row r="3" spans="1:18" ht="19" x14ac:dyDescent="0.25">
      <c r="A3" s="4">
        <v>6.5</v>
      </c>
      <c r="B3" s="4">
        <v>0</v>
      </c>
      <c r="C3" s="3">
        <f t="shared" ref="C3:C13" si="0">B3/2</f>
        <v>0</v>
      </c>
      <c r="D3" s="7"/>
      <c r="F3" s="9" t="s">
        <v>57</v>
      </c>
      <c r="G3" s="8"/>
      <c r="H3" s="8"/>
      <c r="I3" s="8"/>
      <c r="J3" s="8"/>
      <c r="K3" s="8"/>
      <c r="L3" s="8"/>
      <c r="M3" s="8"/>
    </row>
    <row r="4" spans="1:18" x14ac:dyDescent="0.2">
      <c r="A4" s="4">
        <v>13.5</v>
      </c>
      <c r="B4" s="4">
        <v>0</v>
      </c>
      <c r="C4" s="3">
        <f t="shared" si="0"/>
        <v>0</v>
      </c>
      <c r="D4" s="7"/>
      <c r="F4" s="8"/>
      <c r="G4" s="8"/>
      <c r="H4" s="8"/>
      <c r="I4" s="8"/>
      <c r="J4" s="8"/>
      <c r="K4" s="8"/>
      <c r="L4" s="8"/>
      <c r="M4" s="8"/>
    </row>
    <row r="5" spans="1:18" x14ac:dyDescent="0.2">
      <c r="A5" s="4">
        <v>19.5</v>
      </c>
      <c r="B5" s="4">
        <v>0.01</v>
      </c>
      <c r="C5" s="3">
        <f t="shared" si="0"/>
        <v>5.0000000000000001E-3</v>
      </c>
      <c r="D5" s="7"/>
      <c r="F5" s="8"/>
      <c r="G5" s="8"/>
      <c r="H5" s="8"/>
      <c r="I5" s="8"/>
      <c r="J5" s="8"/>
      <c r="K5" s="8"/>
      <c r="L5" s="8"/>
      <c r="M5" s="8"/>
    </row>
    <row r="6" spans="1:18" x14ac:dyDescent="0.2">
      <c r="A6" s="4">
        <v>25.5</v>
      </c>
      <c r="B6" s="4">
        <v>0.02</v>
      </c>
      <c r="C6" s="3">
        <f t="shared" si="0"/>
        <v>0.01</v>
      </c>
      <c r="D6" s="7"/>
      <c r="F6" s="8"/>
      <c r="G6" s="8"/>
      <c r="H6" s="8"/>
      <c r="I6" s="8"/>
      <c r="J6" s="8"/>
      <c r="K6" s="8"/>
      <c r="L6" s="8"/>
      <c r="M6" s="8"/>
    </row>
    <row r="7" spans="1:18" x14ac:dyDescent="0.2">
      <c r="A7" s="4">
        <v>31.6</v>
      </c>
      <c r="B7" s="4">
        <v>0.02</v>
      </c>
      <c r="C7" s="3">
        <f t="shared" si="0"/>
        <v>0.01</v>
      </c>
      <c r="D7" s="7"/>
      <c r="F7" s="8"/>
      <c r="G7" s="8"/>
      <c r="H7" s="8"/>
      <c r="I7" s="8"/>
      <c r="J7" s="8"/>
      <c r="K7" s="8"/>
      <c r="L7" s="8"/>
      <c r="M7" s="8"/>
    </row>
    <row r="8" spans="1:18" x14ac:dyDescent="0.2">
      <c r="A8" s="4">
        <v>37.700000000000003</v>
      </c>
      <c r="B8" s="4">
        <v>0.03</v>
      </c>
      <c r="C8" s="3">
        <f t="shared" si="0"/>
        <v>1.4999999999999999E-2</v>
      </c>
      <c r="D8" s="7"/>
      <c r="F8" s="8"/>
      <c r="G8" s="8"/>
      <c r="H8" s="8"/>
      <c r="I8" s="8"/>
      <c r="J8" s="8"/>
      <c r="K8" s="8"/>
      <c r="L8" s="8"/>
      <c r="M8" s="8"/>
    </row>
    <row r="9" spans="1:18" x14ac:dyDescent="0.2">
      <c r="A9" s="4">
        <v>43.8</v>
      </c>
      <c r="B9" s="4">
        <v>0.04</v>
      </c>
      <c r="C9" s="3">
        <f t="shared" si="0"/>
        <v>0.02</v>
      </c>
      <c r="D9" s="7"/>
      <c r="F9" s="8"/>
      <c r="G9" s="8"/>
      <c r="H9" s="8"/>
      <c r="I9" s="8"/>
      <c r="J9" s="8"/>
      <c r="K9" s="8"/>
      <c r="L9" s="8"/>
      <c r="M9" s="8"/>
    </row>
    <row r="10" spans="1:18" x14ac:dyDescent="0.2">
      <c r="A10" s="4">
        <v>49.9</v>
      </c>
      <c r="B10" s="4">
        <v>0.05</v>
      </c>
      <c r="C10" s="3">
        <f t="shared" si="0"/>
        <v>2.5000000000000001E-2</v>
      </c>
      <c r="D10" s="7"/>
      <c r="F10" s="8"/>
      <c r="G10" s="8"/>
      <c r="H10" s="8"/>
      <c r="I10" s="8"/>
      <c r="J10" s="8"/>
      <c r="K10" s="8"/>
      <c r="L10" s="8"/>
      <c r="M10" s="8"/>
    </row>
    <row r="11" spans="1:18" x14ac:dyDescent="0.2">
      <c r="A11" s="4">
        <v>56</v>
      </c>
      <c r="B11" s="4">
        <v>0.05</v>
      </c>
      <c r="C11" s="3">
        <f t="shared" si="0"/>
        <v>2.5000000000000001E-2</v>
      </c>
      <c r="D11" s="7"/>
      <c r="F11" s="8"/>
      <c r="G11" s="8"/>
      <c r="H11" s="8"/>
      <c r="I11" s="8"/>
      <c r="J11" s="8"/>
      <c r="K11" s="8"/>
      <c r="L11" s="8"/>
      <c r="M11" s="8"/>
    </row>
    <row r="12" spans="1:18" x14ac:dyDescent="0.2">
      <c r="A12" s="4">
        <v>62.1</v>
      </c>
      <c r="B12" s="4">
        <v>0.06</v>
      </c>
      <c r="C12" s="3">
        <f t="shared" si="0"/>
        <v>0.03</v>
      </c>
      <c r="D12" s="7"/>
      <c r="F12" s="8"/>
      <c r="G12" s="8"/>
      <c r="H12" s="8"/>
      <c r="I12" s="8"/>
      <c r="J12" s="8"/>
      <c r="K12" s="8"/>
      <c r="L12" s="8"/>
      <c r="M12" s="8"/>
    </row>
    <row r="13" spans="1:18" x14ac:dyDescent="0.2">
      <c r="A13" s="4">
        <v>68.2</v>
      </c>
      <c r="B13" s="4">
        <v>0.06</v>
      </c>
      <c r="C13" s="3">
        <f t="shared" si="0"/>
        <v>0.03</v>
      </c>
      <c r="D13" s="7"/>
      <c r="F13" s="8"/>
      <c r="G13" s="8"/>
      <c r="H13" s="8"/>
      <c r="I13" s="8"/>
      <c r="J13" s="8"/>
      <c r="K13" s="8"/>
      <c r="L13" s="8"/>
      <c r="M13" s="8"/>
    </row>
    <row r="14" spans="1:18" x14ac:dyDescent="0.2">
      <c r="A14" s="4"/>
      <c r="B14" s="4"/>
      <c r="C14" s="3"/>
      <c r="D14" s="7"/>
      <c r="F14" s="8"/>
      <c r="G14" s="8"/>
      <c r="H14" s="8"/>
      <c r="I14" s="8"/>
      <c r="J14" s="8"/>
      <c r="K14" s="8"/>
      <c r="L14" s="8"/>
      <c r="M14" s="8"/>
    </row>
    <row r="15" spans="1:18" x14ac:dyDescent="0.2">
      <c r="A15" s="4"/>
      <c r="B15" s="4"/>
      <c r="C15" s="3"/>
      <c r="D15" s="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4"/>
      <c r="B16" s="4"/>
      <c r="C16" s="3"/>
      <c r="D16" s="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2">
      <c r="A17" s="4"/>
      <c r="B17" s="4"/>
      <c r="C17" s="3"/>
      <c r="D17" s="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">
      <c r="A18" s="4"/>
      <c r="B18" s="4"/>
      <c r="C18" s="3"/>
      <c r="D18" s="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2">
      <c r="A19" s="4"/>
      <c r="B19" s="4"/>
      <c r="C19" s="3"/>
      <c r="D19" s="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2">
      <c r="A20" s="4"/>
      <c r="B20" s="4"/>
      <c r="C20" s="3"/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7" thickBot="1" x14ac:dyDescent="0.25">
      <c r="A21" s="4"/>
      <c r="B21" s="4"/>
      <c r="C21" s="3"/>
      <c r="D21" s="7"/>
      <c r="E21" s="2"/>
      <c r="F21" s="2"/>
      <c r="G21" s="2"/>
      <c r="H21" s="2"/>
      <c r="I21" s="2"/>
      <c r="J21" s="2"/>
      <c r="K21" s="2"/>
      <c r="L21" s="2"/>
      <c r="M21" s="2"/>
      <c r="N21" s="2"/>
      <c r="O21" s="2" t="s">
        <v>17</v>
      </c>
      <c r="P21" s="2"/>
      <c r="Q21" s="2"/>
      <c r="R21" s="2"/>
    </row>
    <row r="22" spans="1:18" ht="17" thickBot="1" x14ac:dyDescent="0.25">
      <c r="A22" s="4"/>
      <c r="B22" s="4"/>
      <c r="C22" s="3"/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93" t="s">
        <v>69</v>
      </c>
      <c r="P22" s="2"/>
      <c r="Q22" s="2"/>
      <c r="R22" s="2"/>
    </row>
    <row r="23" spans="1:18" x14ac:dyDescent="0.2">
      <c r="A23" s="4"/>
      <c r="B23" s="4"/>
      <c r="C23" s="3"/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">
      <c r="A24" s="4"/>
      <c r="B24" s="4"/>
      <c r="C24" s="3"/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4"/>
      <c r="B25" s="4"/>
      <c r="C25" s="3"/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">
      <c r="A26" s="4"/>
      <c r="B26" s="4"/>
      <c r="C26" s="3"/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">
      <c r="A27" s="4"/>
      <c r="B27" s="4"/>
      <c r="C27" s="3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">
      <c r="A28" s="4"/>
      <c r="B28" s="4"/>
      <c r="C28" s="3"/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">
      <c r="A29" s="4"/>
      <c r="B29" s="4"/>
      <c r="C29" s="3"/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">
      <c r="A30" s="4"/>
      <c r="B30" s="4"/>
      <c r="C30" s="3"/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">
      <c r="A31" s="4"/>
      <c r="B31" s="4"/>
      <c r="C31" s="3"/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">
      <c r="A32" s="4"/>
      <c r="B32" s="4"/>
      <c r="C32" s="3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2"/>
      <c r="B33" s="2"/>
      <c r="C33" s="3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5"/>
      <c r="B34" s="2"/>
      <c r="C34" s="3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2"/>
      <c r="B35" s="2"/>
      <c r="C35" s="3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2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2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" x14ac:dyDescent="0.2">
      <c r="A43" s="2"/>
      <c r="B43" s="2"/>
      <c r="C43" s="2"/>
      <c r="D43" s="2"/>
      <c r="E43" s="2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2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topLeftCell="C19" workbookViewId="0">
      <selection activeCell="C2" sqref="C2:C61"/>
    </sheetView>
  </sheetViews>
  <sheetFormatPr baseColWidth="10" defaultColWidth="11" defaultRowHeight="16" x14ac:dyDescent="0.2"/>
  <cols>
    <col min="1" max="1" width="17.1640625" bestFit="1" customWidth="1"/>
    <col min="2" max="2" width="17.1640625" customWidth="1"/>
    <col min="3" max="4" width="19.83203125" bestFit="1" customWidth="1"/>
    <col min="14" max="14" width="6.83203125" customWidth="1"/>
    <col min="22" max="22" width="10.83203125" customWidth="1"/>
    <col min="24" max="24" width="10.83203125" customWidth="1"/>
  </cols>
  <sheetData>
    <row r="1" spans="1:18" ht="24" x14ac:dyDescent="0.2">
      <c r="A1" s="1" t="s">
        <v>4</v>
      </c>
      <c r="B1" s="1" t="s">
        <v>1</v>
      </c>
      <c r="C1" s="1" t="s">
        <v>0</v>
      </c>
      <c r="D1" s="1" t="s">
        <v>10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4">
        <v>1.5</v>
      </c>
      <c r="B2" s="2">
        <v>0</v>
      </c>
      <c r="C2" s="3">
        <f>((B2*2)/((B2*2)+4))</f>
        <v>0</v>
      </c>
      <c r="D2" s="7">
        <f>C2</f>
        <v>0</v>
      </c>
      <c r="F2" s="8"/>
      <c r="G2" s="8"/>
      <c r="H2" s="8"/>
      <c r="I2" s="8"/>
      <c r="J2" s="8"/>
      <c r="K2" s="8"/>
      <c r="L2" s="8"/>
      <c r="M2" s="8"/>
    </row>
    <row r="3" spans="1:18" ht="19" x14ac:dyDescent="0.25">
      <c r="A3" s="4">
        <v>2.5</v>
      </c>
      <c r="B3" s="2">
        <v>0.01</v>
      </c>
      <c r="C3" s="3">
        <f>B3/2</f>
        <v>5.0000000000000001E-3</v>
      </c>
      <c r="D3" s="7">
        <f>C3-C2</f>
        <v>5.0000000000000001E-3</v>
      </c>
      <c r="F3" s="9" t="s">
        <v>11</v>
      </c>
      <c r="G3" s="8"/>
      <c r="H3" s="8"/>
      <c r="I3" s="8"/>
      <c r="J3" s="8"/>
      <c r="K3" s="8"/>
      <c r="L3" s="8"/>
      <c r="M3" s="8"/>
    </row>
    <row r="4" spans="1:18" x14ac:dyDescent="0.2">
      <c r="A4" s="4">
        <v>3.5</v>
      </c>
      <c r="B4" s="4">
        <v>0.01</v>
      </c>
      <c r="C4" s="3">
        <f t="shared" ref="C4:C61" si="0">B4/2</f>
        <v>5.0000000000000001E-3</v>
      </c>
      <c r="D4" s="7">
        <f t="shared" ref="D4:D61" si="1">C4-C3</f>
        <v>0</v>
      </c>
      <c r="F4" s="8"/>
      <c r="G4" s="8"/>
      <c r="H4" s="8"/>
      <c r="I4" s="8"/>
      <c r="J4" s="8"/>
      <c r="K4" s="8"/>
      <c r="L4" s="8"/>
      <c r="M4" s="8"/>
    </row>
    <row r="5" spans="1:18" x14ac:dyDescent="0.2">
      <c r="A5" s="4">
        <v>4.5</v>
      </c>
      <c r="B5" s="4">
        <v>0.02</v>
      </c>
      <c r="C5" s="3">
        <f t="shared" si="0"/>
        <v>0.01</v>
      </c>
      <c r="D5" s="7">
        <f t="shared" si="1"/>
        <v>5.0000000000000001E-3</v>
      </c>
      <c r="F5" s="8"/>
      <c r="G5" s="8"/>
      <c r="H5" s="8"/>
      <c r="I5" s="8"/>
      <c r="J5" s="8"/>
      <c r="K5" s="8"/>
      <c r="L5" s="8"/>
      <c r="M5" s="8"/>
    </row>
    <row r="6" spans="1:18" x14ac:dyDescent="0.2">
      <c r="A6" s="4">
        <v>5.5</v>
      </c>
      <c r="B6" s="4">
        <v>0.02</v>
      </c>
      <c r="C6" s="3">
        <f t="shared" si="0"/>
        <v>0.01</v>
      </c>
      <c r="D6" s="7">
        <f t="shared" si="1"/>
        <v>0</v>
      </c>
      <c r="F6" s="8"/>
      <c r="G6" s="8"/>
      <c r="H6" s="8"/>
      <c r="I6" s="8"/>
      <c r="J6" s="8"/>
      <c r="K6" s="8"/>
      <c r="L6" s="8"/>
      <c r="M6" s="8"/>
    </row>
    <row r="7" spans="1:18" x14ac:dyDescent="0.2">
      <c r="A7" s="4">
        <v>6.5</v>
      </c>
      <c r="B7" s="4">
        <v>0.03</v>
      </c>
      <c r="C7" s="3">
        <f t="shared" si="0"/>
        <v>1.4999999999999999E-2</v>
      </c>
      <c r="D7" s="7">
        <f t="shared" si="1"/>
        <v>4.9999999999999992E-3</v>
      </c>
      <c r="F7" s="8"/>
      <c r="G7" s="8"/>
      <c r="H7" s="8"/>
      <c r="I7" s="8"/>
      <c r="J7" s="8"/>
      <c r="K7" s="8"/>
      <c r="L7" s="8"/>
      <c r="M7" s="8"/>
    </row>
    <row r="8" spans="1:18" x14ac:dyDescent="0.2">
      <c r="A8" s="4">
        <v>7.5</v>
      </c>
      <c r="B8" s="4">
        <v>0.03</v>
      </c>
      <c r="C8" s="3">
        <f t="shared" si="0"/>
        <v>1.4999999999999999E-2</v>
      </c>
      <c r="D8" s="7">
        <f t="shared" si="1"/>
        <v>0</v>
      </c>
      <c r="F8" s="8"/>
      <c r="G8" s="8"/>
      <c r="H8" s="8"/>
      <c r="I8" s="8"/>
      <c r="J8" s="8"/>
      <c r="K8" s="8"/>
      <c r="L8" s="8"/>
      <c r="M8" s="8"/>
    </row>
    <row r="9" spans="1:18" x14ac:dyDescent="0.2">
      <c r="A9" s="4">
        <v>8.5</v>
      </c>
      <c r="B9" s="4">
        <v>0.03</v>
      </c>
      <c r="C9" s="3">
        <f t="shared" si="0"/>
        <v>1.4999999999999999E-2</v>
      </c>
      <c r="D9" s="7">
        <f t="shared" si="1"/>
        <v>0</v>
      </c>
      <c r="F9" s="8"/>
      <c r="G9" s="8"/>
      <c r="H9" s="8"/>
      <c r="I9" s="8"/>
      <c r="J9" s="8"/>
      <c r="K9" s="8"/>
      <c r="L9" s="8"/>
      <c r="M9" s="8"/>
    </row>
    <row r="10" spans="1:18" x14ac:dyDescent="0.2">
      <c r="A10" s="4">
        <v>9.5</v>
      </c>
      <c r="B10" s="4">
        <v>0.04</v>
      </c>
      <c r="C10" s="3">
        <f t="shared" si="0"/>
        <v>0.02</v>
      </c>
      <c r="D10" s="7">
        <f t="shared" si="1"/>
        <v>5.000000000000001E-3</v>
      </c>
      <c r="F10" s="8"/>
      <c r="G10" s="8"/>
      <c r="H10" s="8"/>
      <c r="I10" s="8"/>
      <c r="J10" s="8"/>
      <c r="K10" s="8"/>
      <c r="L10" s="8"/>
      <c r="M10" s="8"/>
    </row>
    <row r="11" spans="1:18" x14ac:dyDescent="0.2">
      <c r="A11" s="4">
        <v>10.5</v>
      </c>
      <c r="B11" s="2">
        <v>0.04</v>
      </c>
      <c r="C11" s="3">
        <f t="shared" si="0"/>
        <v>0.02</v>
      </c>
      <c r="D11" s="7">
        <f t="shared" si="1"/>
        <v>0</v>
      </c>
      <c r="F11" s="8"/>
      <c r="G11" s="8"/>
      <c r="H11" s="8"/>
      <c r="I11" s="8"/>
      <c r="J11" s="8"/>
      <c r="K11" s="8"/>
      <c r="L11" s="8"/>
      <c r="M11" s="8"/>
    </row>
    <row r="12" spans="1:18" x14ac:dyDescent="0.2">
      <c r="A12" s="4">
        <v>11.5</v>
      </c>
      <c r="B12" s="2">
        <v>0.05</v>
      </c>
      <c r="C12" s="3">
        <f t="shared" si="0"/>
        <v>2.5000000000000001E-2</v>
      </c>
      <c r="D12" s="7">
        <f t="shared" si="1"/>
        <v>5.000000000000001E-3</v>
      </c>
      <c r="F12" s="8"/>
      <c r="G12" s="8"/>
      <c r="H12" s="8"/>
      <c r="I12" s="8"/>
      <c r="J12" s="8"/>
      <c r="K12" s="8"/>
      <c r="L12" s="8"/>
      <c r="M12" s="8"/>
    </row>
    <row r="13" spans="1:18" x14ac:dyDescent="0.2">
      <c r="A13" s="4">
        <v>12.5</v>
      </c>
      <c r="B13" s="2">
        <v>0.05</v>
      </c>
      <c r="C13" s="3">
        <f t="shared" si="0"/>
        <v>2.5000000000000001E-2</v>
      </c>
      <c r="D13" s="7">
        <f t="shared" si="1"/>
        <v>0</v>
      </c>
      <c r="F13" s="8"/>
      <c r="G13" s="8"/>
      <c r="H13" s="8"/>
      <c r="I13" s="8"/>
      <c r="J13" s="8"/>
      <c r="K13" s="8"/>
      <c r="L13" s="8"/>
      <c r="M13" s="8"/>
    </row>
    <row r="14" spans="1:18" x14ac:dyDescent="0.2">
      <c r="A14" s="4">
        <v>13.5</v>
      </c>
      <c r="B14" s="2">
        <v>0.06</v>
      </c>
      <c r="C14" s="3">
        <f t="shared" si="0"/>
        <v>0.03</v>
      </c>
      <c r="D14" s="7">
        <f t="shared" si="1"/>
        <v>4.9999999999999975E-3</v>
      </c>
      <c r="F14" s="8"/>
      <c r="G14" s="8"/>
      <c r="H14" s="8"/>
      <c r="I14" s="8"/>
      <c r="J14" s="8"/>
      <c r="K14" s="8"/>
      <c r="L14" s="8"/>
      <c r="M14" s="8"/>
    </row>
    <row r="15" spans="1:18" x14ac:dyDescent="0.2">
      <c r="A15" s="4">
        <v>14.5</v>
      </c>
      <c r="B15" s="2">
        <v>0.06</v>
      </c>
      <c r="C15" s="3">
        <f t="shared" si="0"/>
        <v>0.03</v>
      </c>
      <c r="D15" s="7">
        <f t="shared" si="1"/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4">
        <v>15.5</v>
      </c>
      <c r="B16" s="2">
        <v>0.06</v>
      </c>
      <c r="C16" s="3">
        <f t="shared" si="0"/>
        <v>0.03</v>
      </c>
      <c r="D16" s="7">
        <f t="shared" si="1"/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26" x14ac:dyDescent="0.2">
      <c r="A17" s="4">
        <v>16.5</v>
      </c>
      <c r="B17" s="2">
        <v>0.06</v>
      </c>
      <c r="C17" s="3">
        <f t="shared" si="0"/>
        <v>0.03</v>
      </c>
      <c r="D17" s="7">
        <f t="shared" si="1"/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26" x14ac:dyDescent="0.2">
      <c r="A18" s="4">
        <v>17.5</v>
      </c>
      <c r="B18" s="2">
        <v>0.06</v>
      </c>
      <c r="C18" s="3">
        <f t="shared" si="0"/>
        <v>0.03</v>
      </c>
      <c r="D18" s="7">
        <f t="shared" si="1"/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26" x14ac:dyDescent="0.2">
      <c r="A19" s="4">
        <v>18.5</v>
      </c>
      <c r="B19" s="2">
        <v>7.0000000000000007E-2</v>
      </c>
      <c r="C19" s="3">
        <f t="shared" si="0"/>
        <v>3.5000000000000003E-2</v>
      </c>
      <c r="D19" s="7">
        <f t="shared" si="1"/>
        <v>5.0000000000000044E-3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26" x14ac:dyDescent="0.2">
      <c r="A20" s="4">
        <v>19.5</v>
      </c>
      <c r="B20" s="2">
        <v>7.0000000000000007E-2</v>
      </c>
      <c r="C20" s="3">
        <f t="shared" si="0"/>
        <v>3.5000000000000003E-2</v>
      </c>
      <c r="D20" s="7">
        <f t="shared" si="1"/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26" x14ac:dyDescent="0.2">
      <c r="A21" s="4">
        <v>20.5</v>
      </c>
      <c r="B21" s="2">
        <v>7.0000000000000007E-2</v>
      </c>
      <c r="C21" s="3">
        <f t="shared" si="0"/>
        <v>3.5000000000000003E-2</v>
      </c>
      <c r="D21" s="7">
        <f t="shared" si="1"/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26" x14ac:dyDescent="0.2">
      <c r="A22" s="4">
        <v>21.5</v>
      </c>
      <c r="B22" s="2">
        <v>7.0000000000000007E-2</v>
      </c>
      <c r="C22" s="3">
        <f t="shared" si="0"/>
        <v>3.5000000000000003E-2</v>
      </c>
      <c r="D22" s="7">
        <f t="shared" si="1"/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26" x14ac:dyDescent="0.2">
      <c r="A23" s="4">
        <v>22.5</v>
      </c>
      <c r="B23" s="2">
        <v>7.0000000000000007E-2</v>
      </c>
      <c r="C23" s="3">
        <f t="shared" si="0"/>
        <v>3.5000000000000003E-2</v>
      </c>
      <c r="D23" s="7">
        <f t="shared" si="1"/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Z23" t="s">
        <v>3</v>
      </c>
    </row>
    <row r="24" spans="1:26" x14ac:dyDescent="0.2">
      <c r="A24" s="4">
        <v>23.5</v>
      </c>
      <c r="B24" s="2">
        <v>7.0000000000000007E-2</v>
      </c>
      <c r="C24" s="3">
        <f t="shared" si="0"/>
        <v>3.5000000000000003E-2</v>
      </c>
      <c r="D24" s="7">
        <f t="shared" si="1"/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26" ht="17" thickBot="1" x14ac:dyDescent="0.25">
      <c r="A25" s="4">
        <v>24.5</v>
      </c>
      <c r="B25" s="2">
        <v>7.0000000000000007E-2</v>
      </c>
      <c r="C25" s="3">
        <f>B25/2</f>
        <v>3.5000000000000003E-2</v>
      </c>
      <c r="D25" s="7">
        <f>C25-C24</f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 t="s">
        <v>17</v>
      </c>
      <c r="P25" s="2"/>
      <c r="Q25" s="2"/>
      <c r="R25" s="2"/>
    </row>
    <row r="26" spans="1:26" ht="17" thickBot="1" x14ac:dyDescent="0.25">
      <c r="A26" s="4">
        <v>25.5</v>
      </c>
      <c r="B26" s="2">
        <v>7.0000000000000007E-2</v>
      </c>
      <c r="C26" s="3">
        <f t="shared" si="0"/>
        <v>3.5000000000000003E-2</v>
      </c>
      <c r="D26" s="7">
        <f t="shared" si="1"/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93" t="s">
        <v>70</v>
      </c>
      <c r="P26" s="2"/>
      <c r="Q26" s="2"/>
      <c r="R26" s="2"/>
    </row>
    <row r="27" spans="1:26" x14ac:dyDescent="0.2">
      <c r="A27" s="4">
        <v>26.5</v>
      </c>
      <c r="B27" s="2">
        <v>7.0000000000000007E-2</v>
      </c>
      <c r="C27" s="3">
        <f t="shared" si="0"/>
        <v>3.5000000000000003E-2</v>
      </c>
      <c r="D27" s="7">
        <f t="shared" si="1"/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26" x14ac:dyDescent="0.2">
      <c r="A28" s="4">
        <v>27.5</v>
      </c>
      <c r="B28" s="2">
        <v>7.0000000000000007E-2</v>
      </c>
      <c r="C28" s="3">
        <f t="shared" si="0"/>
        <v>3.5000000000000003E-2</v>
      </c>
      <c r="D28" s="7">
        <f t="shared" si="1"/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26" x14ac:dyDescent="0.2">
      <c r="A29" s="4">
        <v>28.5</v>
      </c>
      <c r="B29" s="2">
        <v>7.0000000000000007E-2</v>
      </c>
      <c r="C29" s="3">
        <f t="shared" si="0"/>
        <v>3.5000000000000003E-2</v>
      </c>
      <c r="D29" s="7">
        <f t="shared" si="1"/>
        <v>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26" x14ac:dyDescent="0.2">
      <c r="A30" s="4">
        <v>29.5</v>
      </c>
      <c r="B30" s="2">
        <v>7.0000000000000007E-2</v>
      </c>
      <c r="C30" s="3">
        <f t="shared" si="0"/>
        <v>3.5000000000000003E-2</v>
      </c>
      <c r="D30" s="7">
        <f t="shared" si="1"/>
        <v>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26" x14ac:dyDescent="0.2">
      <c r="A31" s="4">
        <v>30.5</v>
      </c>
      <c r="B31" s="2">
        <v>7.0000000000000007E-2</v>
      </c>
      <c r="C31" s="3">
        <f t="shared" si="0"/>
        <v>3.5000000000000003E-2</v>
      </c>
      <c r="D31" s="7">
        <f t="shared" si="1"/>
        <v>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26" x14ac:dyDescent="0.2">
      <c r="A32" s="4">
        <v>31.5</v>
      </c>
      <c r="B32" s="2">
        <v>7.0000000000000007E-2</v>
      </c>
      <c r="C32" s="3">
        <f t="shared" si="0"/>
        <v>3.5000000000000003E-2</v>
      </c>
      <c r="D32" s="7">
        <f t="shared" si="1"/>
        <v>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4">
        <v>32.5</v>
      </c>
      <c r="B33" s="2">
        <v>7.0000000000000007E-2</v>
      </c>
      <c r="C33" s="3">
        <f t="shared" si="0"/>
        <v>3.5000000000000003E-2</v>
      </c>
      <c r="D33" s="7">
        <f t="shared" si="1"/>
        <v>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4">
        <v>33.5</v>
      </c>
      <c r="B34" s="2">
        <v>7.0000000000000007E-2</v>
      </c>
      <c r="C34" s="3">
        <f t="shared" si="0"/>
        <v>3.5000000000000003E-2</v>
      </c>
      <c r="D34" s="7">
        <f t="shared" si="1"/>
        <v>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4">
        <v>34.5</v>
      </c>
      <c r="B35" s="2">
        <v>7.0000000000000007E-2</v>
      </c>
      <c r="C35" s="3">
        <f t="shared" si="0"/>
        <v>3.5000000000000003E-2</v>
      </c>
      <c r="D35" s="7">
        <f t="shared" si="1"/>
        <v>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4">
        <v>35.5</v>
      </c>
      <c r="B36" s="2">
        <v>7.0000000000000007E-2</v>
      </c>
      <c r="C36" s="3">
        <f>B36/2</f>
        <v>3.5000000000000003E-2</v>
      </c>
      <c r="D36" s="7">
        <f t="shared" si="1"/>
        <v>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4">
        <v>36.5</v>
      </c>
      <c r="B37" s="2">
        <v>0.08</v>
      </c>
      <c r="C37" s="3">
        <f t="shared" si="0"/>
        <v>0.04</v>
      </c>
      <c r="D37" s="7">
        <f t="shared" si="1"/>
        <v>4.9999999999999975E-3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4">
        <v>37.5</v>
      </c>
      <c r="B38" s="2">
        <v>0.08</v>
      </c>
      <c r="C38" s="3">
        <f t="shared" si="0"/>
        <v>0.04</v>
      </c>
      <c r="D38" s="7">
        <f t="shared" si="1"/>
        <v>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4">
        <v>38.5</v>
      </c>
      <c r="B39" s="2">
        <v>0.08</v>
      </c>
      <c r="C39" s="3">
        <f t="shared" si="0"/>
        <v>0.04</v>
      </c>
      <c r="D39" s="7">
        <f t="shared" si="1"/>
        <v>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4">
        <v>39.5</v>
      </c>
      <c r="B40" s="2">
        <v>0.08</v>
      </c>
      <c r="C40" s="3">
        <f t="shared" si="0"/>
        <v>0.04</v>
      </c>
      <c r="D40" s="7">
        <f t="shared" si="1"/>
        <v>0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4">
        <v>40.5</v>
      </c>
      <c r="B41" s="2">
        <v>0.08</v>
      </c>
      <c r="C41" s="3">
        <f t="shared" si="0"/>
        <v>0.04</v>
      </c>
      <c r="D41" s="7">
        <f t="shared" si="1"/>
        <v>0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4">
        <v>41.5</v>
      </c>
      <c r="B42" s="2">
        <v>0.08</v>
      </c>
      <c r="C42" s="3">
        <f t="shared" si="0"/>
        <v>0.04</v>
      </c>
      <c r="D42" s="7">
        <f t="shared" si="1"/>
        <v>0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" x14ac:dyDescent="0.2">
      <c r="A43" s="4">
        <v>42.5</v>
      </c>
      <c r="B43" s="2">
        <v>0.08</v>
      </c>
      <c r="C43" s="3">
        <f t="shared" si="0"/>
        <v>0.04</v>
      </c>
      <c r="D43" s="7">
        <f>C43-C42</f>
        <v>0</v>
      </c>
      <c r="E43" s="2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4">
        <v>43.5</v>
      </c>
      <c r="B44" s="2">
        <v>0.08</v>
      </c>
      <c r="C44" s="3">
        <f t="shared" si="0"/>
        <v>0.04</v>
      </c>
      <c r="D44" s="7">
        <f t="shared" si="1"/>
        <v>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4">
        <v>44.5</v>
      </c>
      <c r="B45" s="2">
        <v>0.08</v>
      </c>
      <c r="C45" s="3">
        <f>B45/2</f>
        <v>0.04</v>
      </c>
      <c r="D45" s="7">
        <f t="shared" si="1"/>
        <v>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4">
        <v>45.5</v>
      </c>
      <c r="B46" s="2">
        <v>0.08</v>
      </c>
      <c r="C46" s="3">
        <f t="shared" si="0"/>
        <v>0.04</v>
      </c>
      <c r="D46" s="7">
        <f t="shared" si="1"/>
        <v>0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">
      <c r="A47" s="4">
        <v>46.5</v>
      </c>
      <c r="B47" s="2">
        <v>0.08</v>
      </c>
      <c r="C47" s="3">
        <f t="shared" si="0"/>
        <v>0.04</v>
      </c>
      <c r="D47" s="7">
        <f t="shared" si="1"/>
        <v>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">
      <c r="A48" s="4">
        <v>47.5</v>
      </c>
      <c r="B48" s="2">
        <v>0.08</v>
      </c>
      <c r="C48" s="3">
        <f t="shared" si="0"/>
        <v>0.04</v>
      </c>
      <c r="D48" s="7">
        <f t="shared" si="1"/>
        <v>0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4">
        <v>48.5</v>
      </c>
      <c r="B49" s="2">
        <v>0.08</v>
      </c>
      <c r="C49" s="3">
        <f t="shared" si="0"/>
        <v>0.04</v>
      </c>
      <c r="D49" s="7">
        <f t="shared" si="1"/>
        <v>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">
      <c r="A50" s="4">
        <v>49.5</v>
      </c>
      <c r="B50" s="2">
        <v>0.08</v>
      </c>
      <c r="C50" s="3">
        <f t="shared" si="0"/>
        <v>0.04</v>
      </c>
      <c r="D50" s="7">
        <f t="shared" si="1"/>
        <v>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">
      <c r="A51" s="4">
        <v>50.5</v>
      </c>
      <c r="B51" s="2">
        <v>0.08</v>
      </c>
      <c r="C51" s="3">
        <f t="shared" si="0"/>
        <v>0.04</v>
      </c>
      <c r="D51" s="7">
        <f t="shared" si="1"/>
        <v>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4">
        <v>51.5</v>
      </c>
      <c r="B52" s="2">
        <v>0.08</v>
      </c>
      <c r="C52" s="3">
        <f t="shared" si="0"/>
        <v>0.04</v>
      </c>
      <c r="D52" s="7">
        <f t="shared" si="1"/>
        <v>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4">
        <v>52.5</v>
      </c>
      <c r="B53" s="2">
        <v>0.08</v>
      </c>
      <c r="C53" s="3">
        <f t="shared" si="0"/>
        <v>0.04</v>
      </c>
      <c r="D53" s="7">
        <f t="shared" si="1"/>
        <v>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4">
        <v>53.5</v>
      </c>
      <c r="B54" s="2">
        <v>0.08</v>
      </c>
      <c r="C54" s="3">
        <f t="shared" si="0"/>
        <v>0.04</v>
      </c>
      <c r="D54" s="7">
        <f t="shared" si="1"/>
        <v>0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4">
        <v>54.5</v>
      </c>
      <c r="B55" s="2">
        <v>0.08</v>
      </c>
      <c r="C55" s="3">
        <f t="shared" si="0"/>
        <v>0.04</v>
      </c>
      <c r="D55" s="7">
        <f t="shared" si="1"/>
        <v>0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4">
        <v>55.5</v>
      </c>
      <c r="B56" s="2">
        <v>0.08</v>
      </c>
      <c r="C56" s="3">
        <f t="shared" si="0"/>
        <v>0.04</v>
      </c>
      <c r="D56" s="7">
        <f t="shared" si="1"/>
        <v>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">
      <c r="A57" s="4">
        <v>56.5</v>
      </c>
      <c r="B57" s="2">
        <v>0.08</v>
      </c>
      <c r="C57" s="3">
        <f t="shared" si="0"/>
        <v>0.04</v>
      </c>
      <c r="D57" s="7">
        <f t="shared" si="1"/>
        <v>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">
      <c r="A58" s="4">
        <v>57.5</v>
      </c>
      <c r="B58" s="2">
        <v>0.08</v>
      </c>
      <c r="C58" s="3">
        <f t="shared" si="0"/>
        <v>0.04</v>
      </c>
      <c r="D58" s="7">
        <f t="shared" si="1"/>
        <v>0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">
      <c r="A59" s="4">
        <v>58.5</v>
      </c>
      <c r="B59" s="2">
        <v>0.08</v>
      </c>
      <c r="C59" s="3">
        <f t="shared" si="0"/>
        <v>0.04</v>
      </c>
      <c r="D59" s="7">
        <f t="shared" si="1"/>
        <v>0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">
      <c r="A60" s="4">
        <v>59.5</v>
      </c>
      <c r="B60" s="2">
        <v>0.08</v>
      </c>
      <c r="C60" s="3">
        <f t="shared" si="0"/>
        <v>0.04</v>
      </c>
      <c r="D60" s="7">
        <f t="shared" si="1"/>
        <v>0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4">
        <v>60.5</v>
      </c>
      <c r="B61" s="2">
        <v>0.08</v>
      </c>
      <c r="C61" s="3">
        <f t="shared" si="0"/>
        <v>0.04</v>
      </c>
      <c r="D61" s="7">
        <f t="shared" si="1"/>
        <v>0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2"/>
      <c r="B62" s="2"/>
      <c r="C62" s="2"/>
      <c r="D62" s="7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6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workbookViewId="0">
      <selection activeCell="E2" sqref="E2"/>
    </sheetView>
  </sheetViews>
  <sheetFormatPr baseColWidth="10" defaultColWidth="11" defaultRowHeight="16" x14ac:dyDescent="0.2"/>
  <cols>
    <col min="1" max="1" width="17.1640625" bestFit="1" customWidth="1"/>
    <col min="2" max="2" width="17.1640625" customWidth="1"/>
    <col min="3" max="4" width="19.83203125" bestFit="1" customWidth="1"/>
    <col min="5" max="5" width="19.83203125" style="143" customWidth="1"/>
    <col min="6" max="6" width="19.83203125" style="143" bestFit="1" customWidth="1"/>
    <col min="14" max="14" width="6.83203125" customWidth="1"/>
    <col min="22" max="22" width="10.83203125" customWidth="1"/>
    <col min="24" max="24" width="10.83203125" customWidth="1"/>
  </cols>
  <sheetData>
    <row r="1" spans="1:18" ht="24" x14ac:dyDescent="0.2">
      <c r="A1" s="1" t="s">
        <v>4</v>
      </c>
      <c r="B1" s="1" t="s">
        <v>1</v>
      </c>
      <c r="C1" s="1" t="s">
        <v>0</v>
      </c>
      <c r="D1" s="1" t="s">
        <v>10</v>
      </c>
      <c r="E1" s="141" t="s">
        <v>96</v>
      </c>
      <c r="F1" s="141" t="s">
        <v>97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4">
        <v>1.5</v>
      </c>
      <c r="B2" s="2">
        <v>7.0000000000000007E-2</v>
      </c>
      <c r="C2" s="3">
        <f>B2/2</f>
        <v>3.5000000000000003E-2</v>
      </c>
      <c r="D2" s="7">
        <f>C2</f>
        <v>3.5000000000000003E-2</v>
      </c>
      <c r="E2" s="142">
        <f>(1-C2)*0.1</f>
        <v>9.6500000000000002E-2</v>
      </c>
      <c r="F2" s="4">
        <f>LN(E2)</f>
        <v>-2.3382122706371966</v>
      </c>
      <c r="G2" s="8"/>
      <c r="H2" s="8"/>
      <c r="I2" s="8"/>
      <c r="J2" s="8"/>
      <c r="K2" s="8"/>
      <c r="L2" s="8"/>
      <c r="M2" s="8"/>
    </row>
    <row r="3" spans="1:18" x14ac:dyDescent="0.2">
      <c r="A3" s="4">
        <v>6.5</v>
      </c>
      <c r="B3" s="2">
        <v>0.37</v>
      </c>
      <c r="C3" s="3">
        <f>B3/2</f>
        <v>0.185</v>
      </c>
      <c r="D3" s="7">
        <f>C3-C2</f>
        <v>0.15</v>
      </c>
      <c r="E3" s="142">
        <f t="shared" ref="E3:E38" si="0">(1-C3)*0.1</f>
        <v>8.1500000000000003E-2</v>
      </c>
      <c r="F3" s="4">
        <f t="shared" ref="F3:F38" si="1">LN(E3)</f>
        <v>-2.5071522587353199</v>
      </c>
      <c r="G3" s="8"/>
      <c r="H3" s="8"/>
      <c r="I3" s="8"/>
      <c r="J3" s="8"/>
      <c r="K3" s="8"/>
      <c r="L3" s="8"/>
      <c r="M3" s="8"/>
    </row>
    <row r="4" spans="1:18" x14ac:dyDescent="0.2">
      <c r="A4" s="4">
        <v>11.5</v>
      </c>
      <c r="B4" s="4">
        <v>0.51</v>
      </c>
      <c r="C4" s="3">
        <f t="shared" ref="C4:C38" si="2">B4/2</f>
        <v>0.255</v>
      </c>
      <c r="D4" s="7">
        <f t="shared" ref="D4:D38" si="3">C4-C3</f>
        <v>7.0000000000000007E-2</v>
      </c>
      <c r="E4" s="142">
        <f t="shared" si="0"/>
        <v>7.4499999999999997E-2</v>
      </c>
      <c r="F4" s="4">
        <f t="shared" si="1"/>
        <v>-2.5969561535966235</v>
      </c>
      <c r="G4" s="8"/>
      <c r="H4" s="8"/>
      <c r="I4" s="8"/>
      <c r="J4" s="8"/>
      <c r="K4" s="8"/>
      <c r="L4" s="8"/>
      <c r="M4" s="8"/>
    </row>
    <row r="5" spans="1:18" x14ac:dyDescent="0.2">
      <c r="A5" s="4">
        <v>16.5</v>
      </c>
      <c r="B5" s="4">
        <v>0.6</v>
      </c>
      <c r="C5" s="3">
        <f t="shared" si="2"/>
        <v>0.3</v>
      </c>
      <c r="D5" s="7">
        <f t="shared" si="3"/>
        <v>4.4999999999999984E-2</v>
      </c>
      <c r="E5" s="142">
        <f t="shared" si="0"/>
        <v>6.9999999999999993E-2</v>
      </c>
      <c r="F5" s="4">
        <f t="shared" si="1"/>
        <v>-2.6592600369327783</v>
      </c>
      <c r="G5" s="8"/>
      <c r="H5" s="8"/>
      <c r="I5" s="8"/>
      <c r="J5" s="8"/>
      <c r="K5" s="8"/>
      <c r="L5" s="8"/>
      <c r="M5" s="8"/>
    </row>
    <row r="6" spans="1:18" x14ac:dyDescent="0.2">
      <c r="A6" s="4">
        <v>21.5</v>
      </c>
      <c r="B6" s="4">
        <v>0.66</v>
      </c>
      <c r="C6" s="3">
        <f t="shared" si="2"/>
        <v>0.33</v>
      </c>
      <c r="D6" s="7">
        <f t="shared" si="3"/>
        <v>3.0000000000000027E-2</v>
      </c>
      <c r="E6" s="142">
        <f t="shared" si="0"/>
        <v>6.699999999999999E-2</v>
      </c>
      <c r="F6" s="4">
        <f t="shared" si="1"/>
        <v>-2.7030626595911711</v>
      </c>
      <c r="G6" s="8"/>
      <c r="H6" s="8"/>
      <c r="I6" s="8"/>
      <c r="J6" s="8"/>
      <c r="K6" s="8"/>
      <c r="L6" s="8"/>
      <c r="M6" s="8"/>
    </row>
    <row r="7" spans="1:18" x14ac:dyDescent="0.2">
      <c r="A7" s="4">
        <v>26.5</v>
      </c>
      <c r="B7" s="4">
        <v>0.71</v>
      </c>
      <c r="C7" s="3">
        <f t="shared" si="2"/>
        <v>0.35499999999999998</v>
      </c>
      <c r="D7" s="7">
        <f t="shared" si="3"/>
        <v>2.4999999999999967E-2</v>
      </c>
      <c r="E7" s="142">
        <f t="shared" si="0"/>
        <v>6.4500000000000002E-2</v>
      </c>
      <c r="F7" s="4">
        <f t="shared" si="1"/>
        <v>-2.7410900551804103</v>
      </c>
      <c r="G7" s="8"/>
      <c r="H7" s="8"/>
      <c r="I7" s="8"/>
      <c r="J7" s="8"/>
      <c r="K7" s="8"/>
      <c r="L7" s="8"/>
      <c r="M7" s="8"/>
    </row>
    <row r="8" spans="1:18" x14ac:dyDescent="0.2">
      <c r="A8" s="4">
        <v>31.5</v>
      </c>
      <c r="B8" s="4">
        <v>0.75</v>
      </c>
      <c r="C8" s="3">
        <f t="shared" si="2"/>
        <v>0.375</v>
      </c>
      <c r="D8" s="7">
        <f t="shared" si="3"/>
        <v>2.0000000000000018E-2</v>
      </c>
      <c r="E8" s="142">
        <f t="shared" si="0"/>
        <v>6.25E-2</v>
      </c>
      <c r="F8" s="4">
        <f t="shared" si="1"/>
        <v>-2.7725887222397811</v>
      </c>
      <c r="G8" s="8"/>
      <c r="H8" s="8"/>
      <c r="I8" s="8"/>
      <c r="J8" s="8"/>
      <c r="K8" s="8"/>
      <c r="L8" s="8"/>
      <c r="M8" s="8"/>
    </row>
    <row r="9" spans="1:18" x14ac:dyDescent="0.2">
      <c r="A9" s="4">
        <v>36.5</v>
      </c>
      <c r="B9" s="4">
        <v>0.77</v>
      </c>
      <c r="C9" s="3">
        <f t="shared" si="2"/>
        <v>0.38500000000000001</v>
      </c>
      <c r="D9" s="7">
        <f t="shared" si="3"/>
        <v>1.0000000000000009E-2</v>
      </c>
      <c r="E9" s="142">
        <f t="shared" si="0"/>
        <v>6.1499999999999999E-2</v>
      </c>
      <c r="F9" s="4">
        <f t="shared" si="1"/>
        <v>-2.7887181041696647</v>
      </c>
      <c r="G9" s="8"/>
      <c r="H9" s="8"/>
      <c r="I9" s="8"/>
      <c r="J9" s="8"/>
      <c r="K9" s="8"/>
      <c r="L9" s="8"/>
      <c r="M9" s="8"/>
    </row>
    <row r="10" spans="1:18" x14ac:dyDescent="0.2">
      <c r="A10" s="4">
        <v>41.5</v>
      </c>
      <c r="B10" s="4">
        <v>0.79</v>
      </c>
      <c r="C10" s="3">
        <f t="shared" si="2"/>
        <v>0.39500000000000002</v>
      </c>
      <c r="D10" s="7">
        <f t="shared" si="3"/>
        <v>1.0000000000000009E-2</v>
      </c>
      <c r="E10" s="142">
        <f t="shared" si="0"/>
        <v>6.0499999999999998E-2</v>
      </c>
      <c r="F10" s="4">
        <f t="shared" si="1"/>
        <v>-2.8051119139453413</v>
      </c>
      <c r="G10" s="8"/>
      <c r="H10" s="8"/>
      <c r="I10" s="8"/>
      <c r="J10" s="8"/>
      <c r="K10" s="8"/>
      <c r="L10" s="8"/>
      <c r="M10" s="8"/>
    </row>
    <row r="11" spans="1:18" x14ac:dyDescent="0.2">
      <c r="A11" s="4">
        <v>46.5</v>
      </c>
      <c r="B11" s="4">
        <v>0.8</v>
      </c>
      <c r="C11" s="3">
        <f t="shared" si="2"/>
        <v>0.4</v>
      </c>
      <c r="D11" s="7">
        <f t="shared" si="3"/>
        <v>5.0000000000000044E-3</v>
      </c>
      <c r="E11" s="142">
        <f t="shared" si="0"/>
        <v>0.06</v>
      </c>
      <c r="F11" s="4">
        <f t="shared" si="1"/>
        <v>-2.8134107167600364</v>
      </c>
      <c r="G11" s="8"/>
      <c r="H11" s="8"/>
      <c r="I11" s="8"/>
      <c r="J11" s="8"/>
      <c r="K11" s="8"/>
      <c r="L11" s="8"/>
      <c r="M11" s="8"/>
    </row>
    <row r="12" spans="1:18" x14ac:dyDescent="0.2">
      <c r="A12" s="4">
        <v>51.5</v>
      </c>
      <c r="B12" s="4">
        <v>0.8</v>
      </c>
      <c r="C12" s="3">
        <f t="shared" si="2"/>
        <v>0.4</v>
      </c>
      <c r="D12" s="7">
        <f t="shared" si="3"/>
        <v>0</v>
      </c>
      <c r="E12" s="142">
        <f t="shared" si="0"/>
        <v>0.06</v>
      </c>
      <c r="F12" s="4">
        <f t="shared" si="1"/>
        <v>-2.8134107167600364</v>
      </c>
      <c r="G12" s="8"/>
      <c r="H12" s="8"/>
      <c r="I12" s="8"/>
      <c r="J12" s="8"/>
      <c r="K12" s="8"/>
      <c r="L12" s="8"/>
      <c r="M12" s="8"/>
    </row>
    <row r="13" spans="1:18" x14ac:dyDescent="0.2">
      <c r="A13" s="4">
        <v>56.5</v>
      </c>
      <c r="B13" s="4">
        <v>0.8</v>
      </c>
      <c r="C13" s="3">
        <f t="shared" si="2"/>
        <v>0.4</v>
      </c>
      <c r="D13" s="7">
        <f t="shared" si="3"/>
        <v>0</v>
      </c>
      <c r="E13" s="142">
        <f t="shared" si="0"/>
        <v>0.06</v>
      </c>
      <c r="F13" s="4">
        <f t="shared" si="1"/>
        <v>-2.8134107167600364</v>
      </c>
      <c r="G13" s="8"/>
      <c r="H13" s="8"/>
      <c r="I13" s="8"/>
      <c r="J13" s="8"/>
      <c r="K13" s="8"/>
      <c r="L13" s="8"/>
      <c r="M13" s="8"/>
    </row>
    <row r="14" spans="1:18" x14ac:dyDescent="0.2">
      <c r="A14" s="4">
        <v>61.5</v>
      </c>
      <c r="B14" s="4">
        <v>0.8</v>
      </c>
      <c r="C14" s="3">
        <f t="shared" si="2"/>
        <v>0.4</v>
      </c>
      <c r="D14" s="7">
        <f t="shared" si="3"/>
        <v>0</v>
      </c>
      <c r="E14" s="142">
        <f t="shared" si="0"/>
        <v>0.06</v>
      </c>
      <c r="F14" s="4">
        <f t="shared" si="1"/>
        <v>-2.8134107167600364</v>
      </c>
      <c r="G14" s="8"/>
      <c r="H14" s="8"/>
      <c r="I14" s="8"/>
      <c r="J14" s="8"/>
      <c r="K14" s="8"/>
      <c r="L14" s="8"/>
      <c r="M14" s="8"/>
    </row>
    <row r="15" spans="1:18" x14ac:dyDescent="0.2">
      <c r="A15" s="4">
        <v>66.5</v>
      </c>
      <c r="B15" s="4">
        <v>0.84</v>
      </c>
      <c r="C15" s="3">
        <f t="shared" si="2"/>
        <v>0.42</v>
      </c>
      <c r="D15" s="7">
        <f t="shared" si="3"/>
        <v>1.9999999999999962E-2</v>
      </c>
      <c r="E15" s="142">
        <f t="shared" si="0"/>
        <v>5.800000000000001E-2</v>
      </c>
      <c r="F15" s="4">
        <f t="shared" si="1"/>
        <v>-2.8473122684357177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4">
        <v>71.5</v>
      </c>
      <c r="B16" s="4">
        <v>0.86</v>
      </c>
      <c r="C16" s="3">
        <f t="shared" si="2"/>
        <v>0.43</v>
      </c>
      <c r="D16" s="7">
        <f t="shared" si="3"/>
        <v>1.0000000000000009E-2</v>
      </c>
      <c r="E16" s="142">
        <f t="shared" si="0"/>
        <v>5.7000000000000009E-2</v>
      </c>
      <c r="F16" s="4">
        <f t="shared" si="1"/>
        <v>-2.8647040111475865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2">
      <c r="A17" s="4">
        <v>76.5</v>
      </c>
      <c r="B17" s="4">
        <v>0.87</v>
      </c>
      <c r="C17" s="3">
        <f t="shared" si="2"/>
        <v>0.435</v>
      </c>
      <c r="D17" s="7">
        <f t="shared" si="3"/>
        <v>5.0000000000000044E-3</v>
      </c>
      <c r="E17" s="142">
        <f t="shared" si="0"/>
        <v>5.6499999999999995E-2</v>
      </c>
      <c r="F17" s="4">
        <f t="shared" si="1"/>
        <v>-2.8735146408297418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">
      <c r="A18" s="4">
        <v>81.5</v>
      </c>
      <c r="B18" s="4">
        <v>0.88</v>
      </c>
      <c r="C18" s="3">
        <f t="shared" si="2"/>
        <v>0.44</v>
      </c>
      <c r="D18" s="7">
        <f t="shared" si="3"/>
        <v>5.0000000000000044E-3</v>
      </c>
      <c r="E18" s="142">
        <f t="shared" si="0"/>
        <v>5.6000000000000008E-2</v>
      </c>
      <c r="F18" s="4">
        <f t="shared" si="1"/>
        <v>-2.8824035882469876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2">
      <c r="A19" s="4">
        <v>86.5</v>
      </c>
      <c r="B19" s="4">
        <v>0.88</v>
      </c>
      <c r="C19" s="3">
        <f t="shared" si="2"/>
        <v>0.44</v>
      </c>
      <c r="D19" s="7">
        <f t="shared" si="3"/>
        <v>0</v>
      </c>
      <c r="E19" s="142">
        <f t="shared" si="0"/>
        <v>5.6000000000000008E-2</v>
      </c>
      <c r="F19" s="4">
        <f t="shared" si="1"/>
        <v>-2.8824035882469876</v>
      </c>
      <c r="G19" s="2"/>
      <c r="H19" s="2"/>
      <c r="I19" s="2"/>
      <c r="J19" s="2"/>
      <c r="K19" s="2"/>
      <c r="L19" s="2"/>
      <c r="M19" s="2"/>
      <c r="N19" s="2"/>
      <c r="O19" s="2" t="s">
        <v>17</v>
      </c>
      <c r="P19" s="2"/>
      <c r="Q19" s="2"/>
      <c r="R19" s="2"/>
    </row>
    <row r="20" spans="1:18" x14ac:dyDescent="0.2">
      <c r="A20" s="4">
        <v>91.5</v>
      </c>
      <c r="B20" s="4">
        <v>0.88</v>
      </c>
      <c r="C20" s="3">
        <f t="shared" si="2"/>
        <v>0.44</v>
      </c>
      <c r="D20" s="7">
        <f t="shared" si="3"/>
        <v>0</v>
      </c>
      <c r="E20" s="142">
        <f t="shared" si="0"/>
        <v>5.6000000000000008E-2</v>
      </c>
      <c r="F20" s="4">
        <f t="shared" si="1"/>
        <v>-2.8824035882469876</v>
      </c>
      <c r="G20" s="2"/>
      <c r="H20" s="2"/>
      <c r="I20" s="2"/>
      <c r="J20" s="2"/>
      <c r="K20" s="2"/>
      <c r="L20" s="2"/>
      <c r="M20" s="2"/>
      <c r="N20" s="2"/>
      <c r="O20" s="95" t="s">
        <v>71</v>
      </c>
      <c r="P20" s="2"/>
      <c r="Q20" s="2"/>
      <c r="R20" s="2"/>
    </row>
    <row r="21" spans="1:18" x14ac:dyDescent="0.2">
      <c r="A21" s="4">
        <v>96.5</v>
      </c>
      <c r="B21" s="4">
        <v>0.88</v>
      </c>
      <c r="C21" s="3">
        <f t="shared" si="2"/>
        <v>0.44</v>
      </c>
      <c r="D21" s="7">
        <f t="shared" si="3"/>
        <v>0</v>
      </c>
      <c r="E21" s="142">
        <f t="shared" si="0"/>
        <v>5.6000000000000008E-2</v>
      </c>
      <c r="F21" s="4">
        <f t="shared" si="1"/>
        <v>-2.8824035882469876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">
      <c r="A22" s="4">
        <v>101.5</v>
      </c>
      <c r="B22" s="4">
        <v>0.88</v>
      </c>
      <c r="C22" s="3">
        <f t="shared" si="2"/>
        <v>0.44</v>
      </c>
      <c r="D22" s="7">
        <f t="shared" si="3"/>
        <v>0</v>
      </c>
      <c r="E22" s="142">
        <f t="shared" si="0"/>
        <v>5.6000000000000008E-2</v>
      </c>
      <c r="F22" s="4">
        <f t="shared" si="1"/>
        <v>-2.8824035882469876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">
      <c r="A23" s="4">
        <v>106.5</v>
      </c>
      <c r="B23" s="4">
        <v>0.88</v>
      </c>
      <c r="C23" s="3">
        <f t="shared" si="2"/>
        <v>0.44</v>
      </c>
      <c r="D23" s="7">
        <f t="shared" si="3"/>
        <v>0</v>
      </c>
      <c r="E23" s="142">
        <f t="shared" si="0"/>
        <v>5.6000000000000008E-2</v>
      </c>
      <c r="F23" s="4">
        <f t="shared" si="1"/>
        <v>-2.8824035882469876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">
      <c r="A24" s="4">
        <v>111.5</v>
      </c>
      <c r="B24" s="2">
        <v>0.89</v>
      </c>
      <c r="C24" s="3">
        <f t="shared" si="2"/>
        <v>0.44500000000000001</v>
      </c>
      <c r="D24" s="7">
        <f t="shared" si="3"/>
        <v>5.0000000000000044E-3</v>
      </c>
      <c r="E24" s="142">
        <f t="shared" si="0"/>
        <v>5.5499999999999994E-2</v>
      </c>
      <c r="F24" s="4">
        <f t="shared" si="1"/>
        <v>-2.8913722582297483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4">
        <v>116.5</v>
      </c>
      <c r="B25" s="2">
        <v>0.89</v>
      </c>
      <c r="C25" s="3">
        <f t="shared" si="2"/>
        <v>0.44500000000000001</v>
      </c>
      <c r="D25" s="7">
        <f t="shared" si="3"/>
        <v>0</v>
      </c>
      <c r="E25" s="142">
        <f t="shared" si="0"/>
        <v>5.5499999999999994E-2</v>
      </c>
      <c r="F25" s="4">
        <f t="shared" si="1"/>
        <v>-2.8913722582297483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">
      <c r="A26" s="4">
        <v>121.5</v>
      </c>
      <c r="B26" s="2">
        <v>0.89</v>
      </c>
      <c r="C26" s="3">
        <f t="shared" si="2"/>
        <v>0.44500000000000001</v>
      </c>
      <c r="D26" s="7">
        <f t="shared" si="3"/>
        <v>0</v>
      </c>
      <c r="E26" s="142">
        <f t="shared" si="0"/>
        <v>5.5499999999999994E-2</v>
      </c>
      <c r="F26" s="4">
        <f t="shared" si="1"/>
        <v>-2.8913722582297483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">
      <c r="A27" s="4">
        <v>126.5</v>
      </c>
      <c r="B27" s="2">
        <v>0.89</v>
      </c>
      <c r="C27" s="3">
        <f t="shared" si="2"/>
        <v>0.44500000000000001</v>
      </c>
      <c r="D27" s="7">
        <f t="shared" si="3"/>
        <v>0</v>
      </c>
      <c r="E27" s="142">
        <f t="shared" si="0"/>
        <v>5.5499999999999994E-2</v>
      </c>
      <c r="F27" s="4">
        <f t="shared" si="1"/>
        <v>-2.8913722582297483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">
      <c r="A28" s="4">
        <v>131.5</v>
      </c>
      <c r="B28" s="2">
        <v>0.89</v>
      </c>
      <c r="C28" s="3">
        <f t="shared" si="2"/>
        <v>0.44500000000000001</v>
      </c>
      <c r="D28" s="7">
        <f t="shared" si="3"/>
        <v>0</v>
      </c>
      <c r="E28" s="142">
        <f t="shared" si="0"/>
        <v>5.5499999999999994E-2</v>
      </c>
      <c r="F28" s="4">
        <f t="shared" si="1"/>
        <v>-2.8913722582297483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">
      <c r="A29" s="4">
        <v>136.5</v>
      </c>
      <c r="B29" s="2">
        <v>0.89</v>
      </c>
      <c r="C29" s="3">
        <f t="shared" si="2"/>
        <v>0.44500000000000001</v>
      </c>
      <c r="D29" s="7">
        <f t="shared" si="3"/>
        <v>0</v>
      </c>
      <c r="E29" s="142">
        <f t="shared" si="0"/>
        <v>5.5499999999999994E-2</v>
      </c>
      <c r="F29" s="4">
        <f t="shared" si="1"/>
        <v>-2.8913722582297483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">
      <c r="A30" s="4">
        <v>141.5</v>
      </c>
      <c r="B30" s="2">
        <v>0.89</v>
      </c>
      <c r="C30" s="3">
        <f t="shared" si="2"/>
        <v>0.44500000000000001</v>
      </c>
      <c r="D30" s="7">
        <f t="shared" si="3"/>
        <v>0</v>
      </c>
      <c r="E30" s="142">
        <f t="shared" si="0"/>
        <v>5.5499999999999994E-2</v>
      </c>
      <c r="F30" s="4">
        <f t="shared" si="1"/>
        <v>-2.8913722582297483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">
      <c r="A31" s="4">
        <v>146.5</v>
      </c>
      <c r="B31" s="4">
        <v>0.9</v>
      </c>
      <c r="C31" s="3">
        <f t="shared" si="2"/>
        <v>0.45</v>
      </c>
      <c r="D31" s="7">
        <f t="shared" si="3"/>
        <v>5.0000000000000044E-3</v>
      </c>
      <c r="E31" s="142">
        <f t="shared" si="0"/>
        <v>5.5000000000000007E-2</v>
      </c>
      <c r="F31" s="4">
        <f t="shared" si="1"/>
        <v>-2.9004220937496661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">
      <c r="A32" s="4">
        <v>151.5</v>
      </c>
      <c r="B32" s="4">
        <v>0.9</v>
      </c>
      <c r="C32" s="3">
        <f t="shared" si="2"/>
        <v>0.45</v>
      </c>
      <c r="D32" s="7">
        <f t="shared" si="3"/>
        <v>0</v>
      </c>
      <c r="E32" s="142">
        <f t="shared" si="0"/>
        <v>5.5000000000000007E-2</v>
      </c>
      <c r="F32" s="4">
        <f t="shared" si="1"/>
        <v>-2.9004220937496661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4">
        <v>156.5</v>
      </c>
      <c r="B33" s="4">
        <v>0.9</v>
      </c>
      <c r="C33" s="3">
        <f t="shared" si="2"/>
        <v>0.45</v>
      </c>
      <c r="D33" s="7">
        <f t="shared" si="3"/>
        <v>0</v>
      </c>
      <c r="E33" s="142">
        <f t="shared" si="0"/>
        <v>5.5000000000000007E-2</v>
      </c>
      <c r="F33" s="4">
        <f t="shared" si="1"/>
        <v>-2.9004220937496661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4">
        <v>161.5</v>
      </c>
      <c r="B34" s="4">
        <v>0.9</v>
      </c>
      <c r="C34" s="3">
        <f t="shared" si="2"/>
        <v>0.45</v>
      </c>
      <c r="D34" s="7">
        <f t="shared" si="3"/>
        <v>0</v>
      </c>
      <c r="E34" s="142">
        <f t="shared" si="0"/>
        <v>5.5000000000000007E-2</v>
      </c>
      <c r="F34" s="4">
        <f t="shared" si="1"/>
        <v>-2.9004220937496661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4">
        <v>166.5</v>
      </c>
      <c r="B35" s="4">
        <v>0.9</v>
      </c>
      <c r="C35" s="3">
        <f t="shared" si="2"/>
        <v>0.45</v>
      </c>
      <c r="D35" s="7">
        <f t="shared" si="3"/>
        <v>0</v>
      </c>
      <c r="E35" s="142">
        <f t="shared" si="0"/>
        <v>5.5000000000000007E-2</v>
      </c>
      <c r="F35" s="4">
        <f t="shared" si="1"/>
        <v>-2.9004220937496661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4">
        <v>171.5</v>
      </c>
      <c r="B36" s="4">
        <v>0.9</v>
      </c>
      <c r="C36" s="3">
        <f t="shared" si="2"/>
        <v>0.45</v>
      </c>
      <c r="D36" s="7">
        <f t="shared" si="3"/>
        <v>0</v>
      </c>
      <c r="E36" s="142">
        <f t="shared" si="0"/>
        <v>5.5000000000000007E-2</v>
      </c>
      <c r="F36" s="4">
        <f t="shared" si="1"/>
        <v>-2.9004220937496661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4">
        <v>176.5</v>
      </c>
      <c r="B37" s="4">
        <v>0.9</v>
      </c>
      <c r="C37" s="3">
        <f t="shared" si="2"/>
        <v>0.45</v>
      </c>
      <c r="D37" s="7">
        <f t="shared" si="3"/>
        <v>0</v>
      </c>
      <c r="E37" s="142">
        <f t="shared" si="0"/>
        <v>5.5000000000000007E-2</v>
      </c>
      <c r="F37" s="4">
        <f t="shared" si="1"/>
        <v>-2.9004220937496661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4">
        <v>181.5</v>
      </c>
      <c r="B38" s="4">
        <v>0.9</v>
      </c>
      <c r="C38" s="3">
        <f t="shared" si="2"/>
        <v>0.45</v>
      </c>
      <c r="D38" s="7">
        <f t="shared" si="3"/>
        <v>0</v>
      </c>
      <c r="E38" s="142">
        <f t="shared" si="0"/>
        <v>5.5000000000000007E-2</v>
      </c>
      <c r="F38" s="4">
        <f t="shared" si="1"/>
        <v>-2.9004220937496661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4"/>
      <c r="B39" s="2"/>
      <c r="C39" s="3"/>
      <c r="D39" s="7"/>
      <c r="E39" s="142"/>
      <c r="F39" s="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4"/>
      <c r="B40" s="2"/>
      <c r="C40" s="3"/>
      <c r="D40" s="7"/>
      <c r="E40" s="142"/>
      <c r="F40" s="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4"/>
      <c r="B41" s="2"/>
      <c r="C41" s="3"/>
      <c r="D41" s="7"/>
      <c r="E41" s="142"/>
      <c r="F41" s="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4"/>
      <c r="B42" s="2"/>
      <c r="C42" s="3"/>
      <c r="D42" s="7"/>
      <c r="E42" s="142"/>
      <c r="F42" s="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" x14ac:dyDescent="0.2">
      <c r="A43" s="4"/>
      <c r="B43" s="2"/>
      <c r="C43" s="3"/>
      <c r="D43" s="7"/>
      <c r="E43" s="142"/>
      <c r="F43" s="4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4"/>
      <c r="B44" s="2"/>
      <c r="C44" s="3"/>
      <c r="D44" s="7"/>
      <c r="E44" s="142"/>
      <c r="F44" s="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4"/>
      <c r="B45" s="2"/>
      <c r="C45" s="3"/>
      <c r="D45" s="7"/>
      <c r="E45" s="142"/>
      <c r="F45" s="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4"/>
      <c r="B46" s="2"/>
      <c r="C46" s="3"/>
      <c r="D46" s="7"/>
      <c r="E46" s="142"/>
      <c r="F46" s="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">
      <c r="A47" s="4"/>
      <c r="B47" s="2"/>
      <c r="C47" s="3"/>
      <c r="D47" s="7"/>
      <c r="E47" s="142"/>
      <c r="F47" s="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">
      <c r="A48" s="4"/>
      <c r="B48" s="2"/>
      <c r="C48" s="3"/>
      <c r="D48" s="7"/>
      <c r="E48" s="142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4"/>
      <c r="B49" s="2"/>
      <c r="C49" s="3"/>
      <c r="D49" s="7"/>
      <c r="E49" s="142"/>
      <c r="F49" s="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">
      <c r="A50" s="4"/>
      <c r="B50" s="2"/>
      <c r="C50" s="3"/>
      <c r="D50" s="7"/>
      <c r="E50" s="142"/>
      <c r="F50" s="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">
      <c r="A51" s="4"/>
      <c r="B51" s="2"/>
      <c r="C51" s="3"/>
      <c r="D51" s="7"/>
      <c r="E51" s="142"/>
      <c r="F51" s="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4"/>
      <c r="B52" s="2"/>
      <c r="C52" s="3"/>
      <c r="D52" s="7"/>
      <c r="E52" s="142"/>
      <c r="F52" s="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4"/>
      <c r="B53" s="2"/>
      <c r="C53" s="3"/>
      <c r="D53" s="7"/>
      <c r="E53" s="142"/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4"/>
      <c r="B54" s="2"/>
      <c r="C54" s="3"/>
      <c r="D54" s="7"/>
      <c r="E54" s="14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4"/>
      <c r="B55" s="2"/>
      <c r="C55" s="3"/>
      <c r="D55" s="7"/>
      <c r="E55" s="14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4"/>
      <c r="B56" s="2"/>
      <c r="C56" s="3"/>
      <c r="D56" s="7"/>
      <c r="E56" s="14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">
      <c r="A57" s="4"/>
      <c r="B57" s="2"/>
      <c r="C57" s="3"/>
      <c r="D57" s="7"/>
      <c r="E57" s="14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">
      <c r="A58" s="4"/>
      <c r="B58" s="2"/>
      <c r="C58" s="3"/>
      <c r="D58" s="7"/>
      <c r="E58" s="142"/>
      <c r="F58" s="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">
      <c r="A59" s="4"/>
      <c r="B59" s="2"/>
      <c r="C59" s="3"/>
      <c r="D59" s="7"/>
      <c r="E59" s="142"/>
      <c r="F59" s="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">
      <c r="A60" s="4"/>
      <c r="B60" s="2"/>
      <c r="C60" s="3"/>
      <c r="D60" s="7"/>
      <c r="E60" s="142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4"/>
      <c r="B61" s="2"/>
      <c r="C61" s="3"/>
      <c r="D61" s="7"/>
      <c r="E61" s="142"/>
      <c r="F61" s="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2"/>
      <c r="B62" s="2"/>
      <c r="C62" s="2"/>
      <c r="D62" s="7"/>
      <c r="E62" s="142"/>
      <c r="F62" s="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2"/>
      <c r="B63" s="2"/>
      <c r="C63" s="2"/>
      <c r="D63" s="2"/>
      <c r="E63" s="4"/>
      <c r="F63" s="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2"/>
      <c r="C64" s="2"/>
      <c r="D64" s="2"/>
      <c r="E64" s="4"/>
      <c r="F64" s="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2"/>
      <c r="C65" s="2"/>
      <c r="D65" s="2"/>
      <c r="E65" s="4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">
      <c r="A66" s="2"/>
      <c r="B66" s="2"/>
      <c r="C66" s="2"/>
      <c r="D66" s="2"/>
      <c r="E66" s="4"/>
      <c r="F66" s="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2"/>
      <c r="B67" s="2"/>
      <c r="C67" s="2"/>
      <c r="D67" s="2"/>
      <c r="E67" s="4"/>
      <c r="F67" s="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">
      <c r="A68" s="2"/>
      <c r="B68" s="2"/>
      <c r="C68" s="2"/>
      <c r="D68" s="2"/>
      <c r="E68" s="4"/>
      <c r="F68" s="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">
      <c r="A69" s="2"/>
      <c r="B69" s="2"/>
      <c r="C69" s="2"/>
      <c r="D69" s="2"/>
      <c r="E69" s="4"/>
      <c r="F69" s="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2"/>
      <c r="B70" s="2"/>
      <c r="C70" s="2"/>
      <c r="D70" s="2"/>
      <c r="E70" s="4"/>
      <c r="F70" s="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2"/>
      <c r="B71" s="2"/>
      <c r="C71" s="2"/>
      <c r="D71" s="2"/>
      <c r="E71" s="4"/>
      <c r="F71" s="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2"/>
      <c r="B72" s="2"/>
      <c r="C72" s="2"/>
      <c r="D72" s="2"/>
      <c r="E72" s="4"/>
      <c r="F72" s="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2"/>
      <c r="B73" s="2"/>
      <c r="C73" s="2"/>
      <c r="D73" s="2"/>
      <c r="E73" s="4"/>
      <c r="F73" s="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A74" s="2"/>
      <c r="B74" s="2"/>
      <c r="C74" s="2"/>
      <c r="D74" s="2"/>
      <c r="E74" s="4"/>
      <c r="F74" s="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2"/>
      <c r="B75" s="2"/>
      <c r="C75" s="2"/>
      <c r="D75" s="2"/>
      <c r="E75" s="4"/>
      <c r="F75" s="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">
      <c r="A76" s="2"/>
      <c r="B76" s="2"/>
      <c r="C76" s="2"/>
      <c r="D76" s="2"/>
      <c r="E76" s="4"/>
      <c r="F76" s="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">
      <c r="A77" s="2"/>
      <c r="B77" s="2"/>
      <c r="C77" s="2"/>
      <c r="D77" s="2"/>
      <c r="E77" s="4"/>
      <c r="F77" s="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">
      <c r="A78" s="2"/>
      <c r="B78" s="2"/>
      <c r="C78" s="2"/>
      <c r="D78" s="2"/>
      <c r="E78" s="4"/>
      <c r="F78" s="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2"/>
      <c r="B79" s="2"/>
      <c r="C79" s="2"/>
      <c r="D79" s="2"/>
      <c r="E79" s="4"/>
      <c r="F79" s="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2"/>
      <c r="B80" s="2"/>
      <c r="C80" s="2"/>
      <c r="D80" s="2"/>
      <c r="E80" s="4"/>
      <c r="F80" s="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2"/>
      <c r="B81" s="2"/>
      <c r="C81" s="2"/>
      <c r="D81" s="2"/>
      <c r="E81" s="4"/>
      <c r="F81" s="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">
      <c r="A82" s="2"/>
      <c r="B82" s="2"/>
      <c r="C82" s="2"/>
      <c r="D82" s="2"/>
      <c r="E82" s="4"/>
      <c r="F82" s="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2"/>
      <c r="B83" s="2"/>
      <c r="C83" s="2"/>
      <c r="D83" s="2"/>
      <c r="E83" s="4"/>
      <c r="F83" s="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2"/>
      <c r="C84" s="2"/>
      <c r="D84" s="2"/>
      <c r="E84" s="4"/>
      <c r="F84" s="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">
      <c r="A85" s="2"/>
      <c r="B85" s="2"/>
      <c r="C85" s="2"/>
      <c r="D85" s="2"/>
      <c r="E85" s="4"/>
      <c r="F85" s="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">
      <c r="A86" s="2"/>
      <c r="B86" s="2"/>
      <c r="C86" s="2"/>
      <c r="D86" s="2"/>
      <c r="E86" s="4"/>
      <c r="F86" s="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/>
      <c r="C87" s="2"/>
      <c r="D87" s="2"/>
      <c r="E87" s="4"/>
      <c r="F87" s="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2"/>
      <c r="B88" s="2"/>
      <c r="C88" s="2"/>
      <c r="D88" s="2"/>
      <c r="E88" s="4"/>
      <c r="F88" s="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2"/>
      <c r="B89" s="2"/>
      <c r="C89" s="2"/>
      <c r="D89" s="2"/>
      <c r="E89" s="4"/>
      <c r="F89" s="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2"/>
      <c r="B90" s="2"/>
      <c r="C90" s="2"/>
      <c r="D90" s="2"/>
      <c r="E90" s="4"/>
      <c r="F90" s="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">
      <c r="A91" s="2"/>
      <c r="B91" s="2"/>
      <c r="C91" s="2"/>
      <c r="D91" s="2"/>
      <c r="E91" s="4"/>
      <c r="F91" s="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0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zoomScale="75" workbookViewId="0">
      <selection activeCell="E5" sqref="E5"/>
    </sheetView>
  </sheetViews>
  <sheetFormatPr baseColWidth="10" defaultColWidth="11" defaultRowHeight="16" x14ac:dyDescent="0.2"/>
  <cols>
    <col min="1" max="1" width="17.1640625" bestFit="1" customWidth="1"/>
    <col min="2" max="2" width="17.1640625" customWidth="1"/>
    <col min="3" max="4" width="19.83203125" bestFit="1" customWidth="1"/>
    <col min="5" max="5" width="19.83203125" style="143" customWidth="1"/>
    <col min="6" max="6" width="19.83203125" style="143" bestFit="1" customWidth="1"/>
    <col min="14" max="14" width="6.83203125" customWidth="1"/>
    <col min="22" max="22" width="10.83203125" customWidth="1"/>
    <col min="24" max="24" width="10.83203125" customWidth="1"/>
  </cols>
  <sheetData>
    <row r="1" spans="1:18" ht="24" x14ac:dyDescent="0.2">
      <c r="A1" s="1" t="s">
        <v>4</v>
      </c>
      <c r="B1" s="1" t="s">
        <v>1</v>
      </c>
      <c r="C1" s="1" t="s">
        <v>0</v>
      </c>
      <c r="D1" s="1" t="s">
        <v>10</v>
      </c>
      <c r="E1" s="141" t="s">
        <v>96</v>
      </c>
      <c r="F1" s="141" t="s">
        <v>97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4">
        <v>1</v>
      </c>
      <c r="B2" s="2">
        <v>0</v>
      </c>
      <c r="C2" s="3">
        <f>B2/2</f>
        <v>0</v>
      </c>
      <c r="D2" s="7">
        <f>C2</f>
        <v>0</v>
      </c>
      <c r="E2" s="142">
        <f>(1-C2)*0.1</f>
        <v>0.1</v>
      </c>
      <c r="F2" s="4">
        <f>LN(E2)</f>
        <v>-2.3025850929940455</v>
      </c>
      <c r="G2" s="8"/>
      <c r="H2" s="8"/>
      <c r="I2" s="8"/>
      <c r="J2" s="8"/>
      <c r="K2" s="8"/>
      <c r="L2" s="8"/>
      <c r="M2" s="8"/>
    </row>
    <row r="3" spans="1:18" x14ac:dyDescent="0.2">
      <c r="A3" s="4">
        <v>6</v>
      </c>
      <c r="B3" s="2">
        <v>0.31</v>
      </c>
      <c r="C3" s="3">
        <f>B3</f>
        <v>0.31</v>
      </c>
      <c r="D3" s="7">
        <f>C3-C2</f>
        <v>0.31</v>
      </c>
      <c r="E3" s="142">
        <f t="shared" ref="E3:E7" si="0">(1-C3)*0.1</f>
        <v>6.8999999999999992E-2</v>
      </c>
      <c r="F3" s="4">
        <f t="shared" ref="F3:F7" si="1">LN(E3)</f>
        <v>-2.6736487743848776</v>
      </c>
      <c r="G3" s="8"/>
      <c r="H3" s="8"/>
      <c r="I3" s="8"/>
      <c r="J3" s="8"/>
      <c r="K3" s="8"/>
      <c r="L3" s="8"/>
      <c r="M3" s="8"/>
    </row>
    <row r="4" spans="1:18" x14ac:dyDescent="0.2">
      <c r="A4" s="4">
        <v>11</v>
      </c>
      <c r="B4" s="4">
        <v>0.69</v>
      </c>
      <c r="C4" s="3">
        <f>B4</f>
        <v>0.69</v>
      </c>
      <c r="D4" s="7">
        <f>C4-C3</f>
        <v>0.37999999999999995</v>
      </c>
      <c r="E4" s="142">
        <f t="shared" si="0"/>
        <v>3.1000000000000007E-2</v>
      </c>
      <c r="F4" s="4">
        <f t="shared" si="1"/>
        <v>-3.4737680744969905</v>
      </c>
      <c r="G4" s="8"/>
      <c r="H4" s="8"/>
      <c r="I4" s="8"/>
      <c r="J4" s="8"/>
      <c r="K4" s="8"/>
      <c r="L4" s="8"/>
      <c r="M4" s="8"/>
    </row>
    <row r="5" spans="1:18" x14ac:dyDescent="0.2">
      <c r="A5" s="4">
        <v>16</v>
      </c>
      <c r="B5" s="4">
        <v>0.99</v>
      </c>
      <c r="C5" s="3">
        <f>B5</f>
        <v>0.99</v>
      </c>
      <c r="D5" s="7">
        <f>C5-C4</f>
        <v>0.30000000000000004</v>
      </c>
      <c r="E5" s="142">
        <f t="shared" si="0"/>
        <v>1.0000000000000009E-3</v>
      </c>
      <c r="F5" s="4">
        <f t="shared" si="1"/>
        <v>-6.9077552789821359</v>
      </c>
      <c r="G5" s="8"/>
      <c r="H5" s="8"/>
      <c r="I5" s="8"/>
      <c r="J5" s="8"/>
      <c r="K5" s="8"/>
      <c r="L5" s="8"/>
      <c r="M5" s="8"/>
    </row>
    <row r="6" spans="1:18" x14ac:dyDescent="0.2">
      <c r="A6" s="4">
        <v>21</v>
      </c>
      <c r="B6" s="4">
        <v>1</v>
      </c>
      <c r="C6" s="3">
        <f>B6</f>
        <v>1</v>
      </c>
      <c r="D6" s="7">
        <f>C6-C5</f>
        <v>1.0000000000000009E-2</v>
      </c>
      <c r="E6" s="142">
        <f t="shared" si="0"/>
        <v>0</v>
      </c>
      <c r="F6" s="4" t="e">
        <f t="shared" si="1"/>
        <v>#NUM!</v>
      </c>
      <c r="G6" s="8"/>
      <c r="H6" s="8"/>
      <c r="I6" s="8"/>
      <c r="J6" s="8"/>
      <c r="K6" s="8"/>
      <c r="L6" s="8"/>
      <c r="M6" s="8"/>
    </row>
    <row r="7" spans="1:18" x14ac:dyDescent="0.2">
      <c r="A7" s="4">
        <v>26.5</v>
      </c>
      <c r="B7" s="4">
        <v>1</v>
      </c>
      <c r="C7" s="3">
        <f>B7</f>
        <v>1</v>
      </c>
      <c r="D7" s="7">
        <f>C7-C6</f>
        <v>0</v>
      </c>
      <c r="E7" s="142">
        <f t="shared" si="0"/>
        <v>0</v>
      </c>
      <c r="F7" s="4" t="e">
        <f t="shared" si="1"/>
        <v>#NUM!</v>
      </c>
      <c r="G7" s="8"/>
      <c r="H7" s="8"/>
      <c r="I7" s="8"/>
      <c r="J7" s="8"/>
      <c r="K7" s="8"/>
      <c r="L7" s="8"/>
      <c r="M7" s="8"/>
    </row>
    <row r="8" spans="1:18" x14ac:dyDescent="0.2">
      <c r="A8" s="4"/>
      <c r="B8" s="4"/>
      <c r="C8" s="3"/>
      <c r="D8" s="7"/>
      <c r="E8" s="142"/>
      <c r="F8" s="4"/>
      <c r="G8" s="8"/>
      <c r="H8" s="8"/>
      <c r="I8" s="8"/>
      <c r="J8" s="8"/>
      <c r="K8" s="8"/>
      <c r="L8" s="8"/>
      <c r="M8" s="8"/>
    </row>
    <row r="9" spans="1:18" x14ac:dyDescent="0.2">
      <c r="A9" s="4"/>
      <c r="B9" s="4"/>
      <c r="C9" s="3"/>
      <c r="D9" s="7"/>
      <c r="E9" s="142"/>
      <c r="F9" s="4"/>
      <c r="G9" s="8"/>
      <c r="H9" s="8"/>
      <c r="I9" s="8"/>
      <c r="J9" s="8"/>
      <c r="K9" s="8"/>
      <c r="L9" s="8"/>
      <c r="M9" s="8"/>
    </row>
    <row r="10" spans="1:18" x14ac:dyDescent="0.2">
      <c r="A10" s="4"/>
      <c r="B10" s="4"/>
      <c r="C10" s="3"/>
      <c r="D10" s="7"/>
      <c r="E10" s="142"/>
      <c r="F10" s="4"/>
      <c r="G10" s="8"/>
      <c r="H10" s="8"/>
      <c r="I10" s="8"/>
      <c r="J10" s="8"/>
      <c r="K10" s="8"/>
      <c r="L10" s="8"/>
      <c r="M10" s="8"/>
    </row>
    <row r="11" spans="1:18" x14ac:dyDescent="0.2">
      <c r="A11" s="4"/>
      <c r="B11" s="4"/>
      <c r="C11" s="3"/>
      <c r="D11" s="7"/>
      <c r="E11" s="142"/>
      <c r="F11" s="4"/>
      <c r="G11" s="8"/>
      <c r="H11" s="8"/>
      <c r="I11" s="8"/>
      <c r="J11" s="8"/>
      <c r="K11" s="8"/>
      <c r="L11" s="8"/>
      <c r="M11" s="8"/>
    </row>
    <row r="12" spans="1:18" x14ac:dyDescent="0.2">
      <c r="A12" s="25"/>
      <c r="B12" s="4"/>
      <c r="C12" s="3"/>
      <c r="D12" s="7"/>
      <c r="E12" s="142"/>
      <c r="F12" s="4"/>
      <c r="G12" s="8"/>
      <c r="H12" s="8"/>
      <c r="I12" s="8"/>
      <c r="J12" s="8"/>
      <c r="K12" s="8"/>
      <c r="L12" s="8"/>
      <c r="M12" s="8"/>
    </row>
    <row r="13" spans="1:18" x14ac:dyDescent="0.2">
      <c r="A13" s="4"/>
      <c r="B13" s="4"/>
      <c r="C13" s="3"/>
      <c r="D13" s="7"/>
      <c r="E13" s="142"/>
      <c r="F13" s="4"/>
      <c r="G13" s="8"/>
      <c r="H13" s="8"/>
      <c r="I13" s="8"/>
      <c r="J13" s="8"/>
      <c r="K13" s="8"/>
      <c r="L13" s="8"/>
      <c r="M13" s="8"/>
    </row>
    <row r="14" spans="1:18" x14ac:dyDescent="0.2">
      <c r="A14" s="4"/>
      <c r="B14" s="4"/>
      <c r="C14" s="3"/>
      <c r="D14" s="7"/>
      <c r="E14" s="142"/>
      <c r="F14" s="4"/>
      <c r="G14" s="8"/>
      <c r="H14" s="8"/>
      <c r="I14" s="8"/>
      <c r="J14" s="8"/>
      <c r="K14" s="8"/>
      <c r="L14" s="8"/>
      <c r="M14" s="8"/>
    </row>
    <row r="15" spans="1:18" x14ac:dyDescent="0.2">
      <c r="A15" s="4"/>
      <c r="B15" s="4"/>
      <c r="C15" s="3"/>
      <c r="D15" s="7"/>
      <c r="E15" s="142"/>
      <c r="F15" s="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4"/>
      <c r="B16" s="4"/>
      <c r="C16" s="3"/>
      <c r="D16" s="7"/>
      <c r="E16" s="142"/>
      <c r="F16" s="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2">
      <c r="A17" s="4"/>
      <c r="B17" s="4"/>
      <c r="C17" s="3"/>
      <c r="D17" s="7"/>
      <c r="E17" s="142"/>
      <c r="F17" s="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">
      <c r="A18" s="4"/>
      <c r="B18" s="4"/>
      <c r="C18" s="3"/>
      <c r="D18" s="7"/>
      <c r="E18" s="142"/>
      <c r="F18" s="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2">
      <c r="A19" s="4"/>
      <c r="B19" s="4"/>
      <c r="C19" s="3"/>
      <c r="D19" s="7"/>
      <c r="E19" s="142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7" thickBot="1" x14ac:dyDescent="0.25">
      <c r="A20" s="4"/>
      <c r="B20" s="4"/>
      <c r="C20" s="3"/>
      <c r="D20" s="7"/>
      <c r="E20" s="142"/>
      <c r="F20" s="4"/>
      <c r="G20" s="2"/>
      <c r="H20" s="2"/>
      <c r="I20" s="2"/>
      <c r="J20" s="2"/>
      <c r="K20" s="2"/>
      <c r="L20" s="2"/>
      <c r="M20" s="2"/>
      <c r="N20" s="2"/>
      <c r="O20" s="2" t="s">
        <v>17</v>
      </c>
      <c r="P20" s="2"/>
      <c r="Q20" s="2"/>
      <c r="R20" s="2"/>
    </row>
    <row r="21" spans="1:18" x14ac:dyDescent="0.2">
      <c r="A21" s="4"/>
      <c r="B21" s="4"/>
      <c r="C21" s="3"/>
      <c r="D21" s="7"/>
      <c r="E21" s="142"/>
      <c r="F21" s="4"/>
      <c r="G21" s="2"/>
      <c r="H21" s="2"/>
      <c r="I21" s="2"/>
      <c r="J21" s="2"/>
      <c r="K21" s="2"/>
      <c r="L21" s="2"/>
      <c r="M21" s="2"/>
      <c r="N21" s="2"/>
      <c r="O21" s="96" t="s">
        <v>72</v>
      </c>
      <c r="P21" s="2"/>
      <c r="Q21" s="2"/>
      <c r="R21" s="2"/>
    </row>
    <row r="22" spans="1:18" x14ac:dyDescent="0.2">
      <c r="A22" s="4"/>
      <c r="B22" s="4"/>
      <c r="C22" s="3"/>
      <c r="D22" s="7"/>
      <c r="E22" s="142"/>
      <c r="F22" s="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">
      <c r="A23" s="4"/>
      <c r="B23" s="4"/>
      <c r="C23" s="3"/>
      <c r="D23" s="7"/>
      <c r="E23" s="142"/>
      <c r="F23" s="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">
      <c r="A24" s="4"/>
      <c r="B24" s="2"/>
      <c r="C24" s="3"/>
      <c r="D24" s="7"/>
      <c r="E24" s="142"/>
      <c r="F24" s="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4"/>
      <c r="B25" s="2"/>
      <c r="C25" s="3"/>
      <c r="D25" s="7"/>
      <c r="E25" s="142"/>
      <c r="F25" s="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">
      <c r="A26" s="4"/>
      <c r="B26" s="2"/>
      <c r="C26" s="3"/>
      <c r="D26" s="7"/>
      <c r="E26" s="142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">
      <c r="A27" s="4"/>
      <c r="B27" s="2"/>
      <c r="C27" s="3"/>
      <c r="D27" s="7"/>
      <c r="E27" s="142"/>
      <c r="F27" s="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">
      <c r="A28" s="4"/>
      <c r="B28" s="2"/>
      <c r="C28" s="3"/>
      <c r="D28" s="7"/>
      <c r="E28" s="142"/>
      <c r="F28" s="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">
      <c r="A29" s="4"/>
      <c r="B29" s="2"/>
      <c r="C29" s="3"/>
      <c r="D29" s="7"/>
      <c r="E29" s="142"/>
      <c r="F29" s="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">
      <c r="A30" s="4"/>
      <c r="B30" s="2"/>
      <c r="C30" s="3"/>
      <c r="D30" s="7"/>
      <c r="E30" s="142"/>
      <c r="F30" s="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">
      <c r="A31" s="4"/>
      <c r="B31" s="4"/>
      <c r="C31" s="3"/>
      <c r="D31" s="7"/>
      <c r="E31" s="142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">
      <c r="A32" s="4"/>
      <c r="B32" s="4"/>
      <c r="C32" s="3"/>
      <c r="D32" s="7"/>
      <c r="E32" s="142"/>
      <c r="F32" s="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4"/>
      <c r="B33" s="4"/>
      <c r="C33" s="3"/>
      <c r="D33" s="7"/>
      <c r="E33" s="142"/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4"/>
      <c r="B34" s="4"/>
      <c r="C34" s="3"/>
      <c r="D34" s="7"/>
      <c r="E34" s="142"/>
      <c r="F34" s="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4"/>
      <c r="B35" s="4"/>
      <c r="C35" s="3"/>
      <c r="D35" s="7"/>
      <c r="E35" s="142"/>
      <c r="F35" s="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4"/>
      <c r="B36" s="4"/>
      <c r="C36" s="3"/>
      <c r="D36" s="7"/>
      <c r="E36" s="142"/>
      <c r="F36" s="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4"/>
      <c r="B37" s="4"/>
      <c r="C37" s="3"/>
      <c r="D37" s="7"/>
      <c r="E37" s="142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4"/>
      <c r="B38" s="4"/>
      <c r="C38" s="3"/>
      <c r="D38" s="7"/>
      <c r="E38" s="142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4"/>
      <c r="B39" s="2"/>
      <c r="C39" s="3"/>
      <c r="D39" s="7"/>
      <c r="E39" s="142"/>
      <c r="F39" s="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4"/>
      <c r="B40" s="2"/>
      <c r="C40" s="3"/>
      <c r="D40" s="7"/>
      <c r="E40" s="142"/>
      <c r="F40" s="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4"/>
      <c r="B41" s="2"/>
      <c r="C41" s="3"/>
      <c r="D41" s="7"/>
      <c r="E41" s="142"/>
      <c r="F41" s="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4"/>
      <c r="B42" s="2"/>
      <c r="C42" s="3"/>
      <c r="D42" s="7"/>
      <c r="E42" s="142"/>
      <c r="F42" s="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" x14ac:dyDescent="0.2">
      <c r="A43" s="4"/>
      <c r="B43" s="2"/>
      <c r="C43" s="3"/>
      <c r="D43" s="7"/>
      <c r="E43" s="142"/>
      <c r="F43" s="4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4"/>
      <c r="B44" s="2"/>
      <c r="C44" s="3"/>
      <c r="D44" s="7"/>
      <c r="E44" s="142"/>
      <c r="F44" s="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4"/>
      <c r="B45" s="2"/>
      <c r="C45" s="3"/>
      <c r="D45" s="7"/>
      <c r="E45" s="142"/>
      <c r="F45" s="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4"/>
      <c r="B46" s="2"/>
      <c r="C46" s="3"/>
      <c r="D46" s="7"/>
      <c r="E46" s="142"/>
      <c r="F46" s="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">
      <c r="A47" s="4"/>
      <c r="B47" s="2"/>
      <c r="C47" s="3"/>
      <c r="D47" s="7"/>
      <c r="E47" s="142"/>
      <c r="F47" s="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">
      <c r="A48" s="4"/>
      <c r="B48" s="2"/>
      <c r="C48" s="3"/>
      <c r="D48" s="7"/>
      <c r="E48" s="142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4"/>
      <c r="B49" s="2"/>
      <c r="C49" s="3"/>
      <c r="D49" s="7"/>
      <c r="E49" s="142"/>
      <c r="F49" s="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">
      <c r="A50" s="4"/>
      <c r="B50" s="2"/>
      <c r="C50" s="3"/>
      <c r="D50" s="7"/>
      <c r="E50" s="142"/>
      <c r="F50" s="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">
      <c r="A51" s="4"/>
      <c r="B51" s="2"/>
      <c r="C51" s="3"/>
      <c r="D51" s="7"/>
      <c r="E51" s="142"/>
      <c r="F51" s="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4"/>
      <c r="B52" s="2"/>
      <c r="C52" s="3"/>
      <c r="D52" s="7"/>
      <c r="E52" s="142"/>
      <c r="F52" s="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4"/>
      <c r="B53" s="2"/>
      <c r="C53" s="3"/>
      <c r="D53" s="7"/>
      <c r="E53" s="142"/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4"/>
      <c r="B54" s="2"/>
      <c r="C54" s="3"/>
      <c r="D54" s="7"/>
      <c r="E54" s="14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4"/>
      <c r="B55" s="2"/>
      <c r="C55" s="3"/>
      <c r="D55" s="7"/>
      <c r="E55" s="14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4"/>
      <c r="B56" s="2"/>
      <c r="C56" s="3"/>
      <c r="D56" s="7"/>
      <c r="E56" s="14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">
      <c r="A57" s="4"/>
      <c r="B57" s="2"/>
      <c r="C57" s="3"/>
      <c r="D57" s="7"/>
      <c r="E57" s="14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">
      <c r="A58" s="4"/>
      <c r="B58" s="2"/>
      <c r="C58" s="3"/>
      <c r="D58" s="7"/>
      <c r="E58" s="142"/>
      <c r="F58" s="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">
      <c r="A59" s="4"/>
      <c r="B59" s="2"/>
      <c r="C59" s="3"/>
      <c r="D59" s="7"/>
      <c r="E59" s="142"/>
      <c r="F59" s="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">
      <c r="A60" s="4"/>
      <c r="B60" s="2"/>
      <c r="C60" s="3"/>
      <c r="D60" s="7"/>
      <c r="E60" s="142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4"/>
      <c r="B61" s="2"/>
      <c r="C61" s="3"/>
      <c r="D61" s="7"/>
      <c r="E61" s="142"/>
      <c r="F61" s="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2"/>
      <c r="B62" s="2"/>
      <c r="C62" s="2"/>
      <c r="D62" s="7"/>
      <c r="E62" s="142"/>
      <c r="F62" s="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2"/>
      <c r="B63" s="2"/>
      <c r="C63" s="2"/>
      <c r="D63" s="2"/>
      <c r="E63" s="4"/>
      <c r="F63" s="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2"/>
      <c r="C64" s="2"/>
      <c r="D64" s="2"/>
      <c r="E64" s="4"/>
      <c r="F64" s="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2"/>
      <c r="C65" s="2"/>
      <c r="D65" s="2"/>
      <c r="E65" s="4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">
      <c r="A66" s="2"/>
      <c r="B66" s="2"/>
      <c r="C66" s="2"/>
      <c r="D66" s="2"/>
      <c r="E66" s="4"/>
      <c r="F66" s="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2"/>
      <c r="B67" s="2"/>
      <c r="C67" s="2"/>
      <c r="D67" s="2"/>
      <c r="E67" s="4"/>
      <c r="F67" s="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">
      <c r="A68" s="2"/>
      <c r="B68" s="2"/>
      <c r="C68" s="2"/>
      <c r="D68" s="2"/>
      <c r="E68" s="4"/>
      <c r="F68" s="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">
      <c r="A69" s="2"/>
      <c r="B69" s="2"/>
      <c r="C69" s="2"/>
      <c r="D69" s="2"/>
      <c r="E69" s="4"/>
      <c r="F69" s="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2"/>
      <c r="B70" s="2"/>
      <c r="C70" s="2"/>
      <c r="D70" s="2"/>
      <c r="E70" s="4"/>
      <c r="F70" s="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2"/>
      <c r="B71" s="2"/>
      <c r="C71" s="2"/>
      <c r="D71" s="2"/>
      <c r="E71" s="4"/>
      <c r="F71" s="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2"/>
      <c r="B72" s="2"/>
      <c r="C72" s="2"/>
      <c r="D72" s="2"/>
      <c r="E72" s="4"/>
      <c r="F72" s="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2"/>
      <c r="B73" s="2"/>
      <c r="C73" s="2"/>
      <c r="D73" s="2"/>
      <c r="E73" s="4"/>
      <c r="F73" s="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A74" s="2"/>
      <c r="B74" s="2"/>
      <c r="C74" s="2"/>
      <c r="D74" s="2"/>
      <c r="E74" s="4"/>
      <c r="F74" s="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2"/>
      <c r="B75" s="2"/>
      <c r="C75" s="2"/>
      <c r="D75" s="2"/>
      <c r="E75" s="4"/>
      <c r="F75" s="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">
      <c r="A76" s="2"/>
      <c r="B76" s="2"/>
      <c r="C76" s="2"/>
      <c r="D76" s="2"/>
      <c r="E76" s="4"/>
      <c r="F76" s="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">
      <c r="A77" s="2"/>
      <c r="B77" s="2"/>
      <c r="C77" s="2"/>
      <c r="D77" s="2"/>
      <c r="E77" s="4"/>
      <c r="F77" s="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">
      <c r="A78" s="2"/>
      <c r="B78" s="2"/>
      <c r="C78" s="2"/>
      <c r="D78" s="2"/>
      <c r="E78" s="4"/>
      <c r="F78" s="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2"/>
      <c r="B79" s="2"/>
      <c r="C79" s="2"/>
      <c r="D79" s="2"/>
      <c r="E79" s="4"/>
      <c r="F79" s="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2"/>
      <c r="B80" s="2"/>
      <c r="C80" s="2"/>
      <c r="D80" s="2"/>
      <c r="E80" s="4"/>
      <c r="F80" s="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2"/>
      <c r="B81" s="2"/>
      <c r="C81" s="2"/>
      <c r="D81" s="2"/>
      <c r="E81" s="4"/>
      <c r="F81" s="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">
      <c r="A82" s="2"/>
      <c r="B82" s="2"/>
      <c r="C82" s="2"/>
      <c r="D82" s="2"/>
      <c r="E82" s="4"/>
      <c r="F82" s="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2"/>
      <c r="B83" s="2"/>
      <c r="C83" s="2"/>
      <c r="D83" s="2"/>
      <c r="E83" s="4"/>
      <c r="F83" s="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2"/>
      <c r="C84" s="2"/>
      <c r="D84" s="2"/>
      <c r="E84" s="4"/>
      <c r="F84" s="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">
      <c r="A85" s="2"/>
      <c r="B85" s="2"/>
      <c r="C85" s="2"/>
      <c r="D85" s="2"/>
      <c r="E85" s="4"/>
      <c r="F85" s="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">
      <c r="A86" s="2"/>
      <c r="B86" s="2"/>
      <c r="C86" s="2"/>
      <c r="D86" s="2"/>
      <c r="E86" s="4"/>
      <c r="F86" s="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/>
      <c r="C87" s="2"/>
      <c r="D87" s="2"/>
      <c r="E87" s="4"/>
      <c r="F87" s="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2"/>
      <c r="B88" s="2"/>
      <c r="C88" s="2"/>
      <c r="D88" s="2"/>
      <c r="E88" s="4"/>
      <c r="F88" s="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2"/>
      <c r="B89" s="2"/>
      <c r="C89" s="2"/>
      <c r="D89" s="2"/>
      <c r="E89" s="4"/>
      <c r="F89" s="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2"/>
      <c r="B90" s="2"/>
      <c r="C90" s="2"/>
      <c r="D90" s="2"/>
      <c r="E90" s="4"/>
      <c r="F90" s="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">
      <c r="A91" s="2"/>
      <c r="B91" s="2"/>
      <c r="C91" s="2"/>
      <c r="D91" s="2"/>
      <c r="E91" s="4"/>
      <c r="F91" s="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1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3"/>
  <sheetViews>
    <sheetView zoomScale="116" workbookViewId="0">
      <selection activeCell="F65" sqref="E44:F65"/>
    </sheetView>
  </sheetViews>
  <sheetFormatPr baseColWidth="10" defaultRowHeight="16" x14ac:dyDescent="0.2"/>
  <cols>
    <col min="1" max="1" width="15.83203125" style="124" bestFit="1" customWidth="1"/>
    <col min="2" max="2" width="19.6640625" style="10" bestFit="1" customWidth="1"/>
    <col min="3" max="4" width="10.83203125" style="124"/>
    <col min="5" max="5" width="17.1640625" style="124" bestFit="1" customWidth="1"/>
    <col min="6" max="6" width="19.83203125" style="124" bestFit="1" customWidth="1"/>
    <col min="7" max="7" width="17.1640625" style="124" bestFit="1" customWidth="1"/>
    <col min="8" max="8" width="19.83203125" style="124" bestFit="1" customWidth="1"/>
    <col min="9" max="9" width="17.1640625" style="124" bestFit="1" customWidth="1"/>
    <col min="10" max="10" width="19.83203125" style="124" bestFit="1" customWidth="1"/>
    <col min="11" max="11" width="17.1640625" style="124" bestFit="1" customWidth="1"/>
    <col min="12" max="12" width="19.83203125" style="124" bestFit="1" customWidth="1"/>
    <col min="13" max="13" width="17.1640625" style="124" bestFit="1" customWidth="1"/>
    <col min="14" max="14" width="19.83203125" style="124" bestFit="1" customWidth="1"/>
    <col min="15" max="15" width="17.1640625" style="124" bestFit="1" customWidth="1"/>
    <col min="16" max="16" width="19.83203125" style="124" bestFit="1" customWidth="1"/>
    <col min="17" max="17" width="17.1640625" style="124" bestFit="1" customWidth="1"/>
    <col min="18" max="18" width="19.83203125" style="124" bestFit="1" customWidth="1"/>
    <col min="19" max="19" width="17.1640625" style="124" bestFit="1" customWidth="1"/>
    <col min="20" max="20" width="19.83203125" style="124" bestFit="1" customWidth="1"/>
    <col min="21" max="21" width="17.1640625" style="124" customWidth="1"/>
    <col min="22" max="22" width="19.83203125" style="124" bestFit="1" customWidth="1"/>
    <col min="23" max="23" width="17.1640625" style="124" bestFit="1" customWidth="1"/>
    <col min="24" max="24" width="19.83203125" style="124" bestFit="1" customWidth="1"/>
    <col min="25" max="25" width="17.1640625" style="124" bestFit="1" customWidth="1"/>
    <col min="26" max="26" width="19.83203125" style="124" bestFit="1" customWidth="1"/>
    <col min="27" max="16384" width="10.83203125" style="124"/>
  </cols>
  <sheetData>
    <row r="1" spans="1:29" x14ac:dyDescent="0.2">
      <c r="A1" s="124" t="s">
        <v>18</v>
      </c>
      <c r="C1" s="124" t="s">
        <v>34</v>
      </c>
      <c r="E1" s="124" t="s">
        <v>35</v>
      </c>
      <c r="G1" s="124" t="s">
        <v>23</v>
      </c>
      <c r="I1" s="124" t="s">
        <v>43</v>
      </c>
      <c r="K1" s="124" t="s">
        <v>45</v>
      </c>
      <c r="M1" s="124" t="s">
        <v>46</v>
      </c>
      <c r="O1" s="124" t="s">
        <v>49</v>
      </c>
      <c r="Q1" s="124" t="s">
        <v>50</v>
      </c>
      <c r="S1" s="124" t="s">
        <v>58</v>
      </c>
      <c r="U1" s="124" t="s">
        <v>54</v>
      </c>
      <c r="W1" s="124" t="s">
        <v>55</v>
      </c>
      <c r="Y1" s="124" t="s">
        <v>52</v>
      </c>
    </row>
    <row r="3" spans="1:29" x14ac:dyDescent="0.2">
      <c r="A3" s="125" t="s">
        <v>4</v>
      </c>
      <c r="B3" s="126" t="s">
        <v>0</v>
      </c>
      <c r="C3" s="127" t="s">
        <v>4</v>
      </c>
      <c r="D3" s="127" t="s">
        <v>0</v>
      </c>
      <c r="E3" s="125" t="s">
        <v>4</v>
      </c>
      <c r="F3" s="125" t="s">
        <v>0</v>
      </c>
      <c r="G3" s="125" t="s">
        <v>4</v>
      </c>
      <c r="H3" s="125" t="s">
        <v>0</v>
      </c>
      <c r="I3" s="125" t="s">
        <v>4</v>
      </c>
      <c r="J3" s="125" t="s">
        <v>0</v>
      </c>
      <c r="K3" s="125" t="s">
        <v>4</v>
      </c>
      <c r="L3" s="125" t="s">
        <v>0</v>
      </c>
      <c r="M3" s="125" t="s">
        <v>4</v>
      </c>
      <c r="N3" s="125" t="s">
        <v>0</v>
      </c>
      <c r="O3" s="125" t="s">
        <v>4</v>
      </c>
      <c r="P3" s="125" t="s">
        <v>0</v>
      </c>
      <c r="Q3" s="125" t="s">
        <v>4</v>
      </c>
      <c r="R3" s="125" t="s">
        <v>0</v>
      </c>
      <c r="S3" s="125" t="s">
        <v>4</v>
      </c>
      <c r="T3" s="125" t="s">
        <v>0</v>
      </c>
      <c r="U3" s="125" t="s">
        <v>4</v>
      </c>
      <c r="V3" s="125" t="s">
        <v>0</v>
      </c>
      <c r="W3" s="125" t="s">
        <v>4</v>
      </c>
      <c r="X3" s="125" t="s">
        <v>0</v>
      </c>
      <c r="Y3" s="125" t="s">
        <v>4</v>
      </c>
      <c r="Z3" s="125" t="s">
        <v>0</v>
      </c>
    </row>
    <row r="4" spans="1:29" x14ac:dyDescent="0.2">
      <c r="A4" s="124">
        <v>0.85</v>
      </c>
      <c r="B4" s="10">
        <v>3.0000000000000001E-3</v>
      </c>
      <c r="C4" s="121">
        <v>1</v>
      </c>
      <c r="D4" s="123">
        <v>0.06</v>
      </c>
      <c r="E4" s="128">
        <v>1</v>
      </c>
      <c r="F4" s="3">
        <v>0.01</v>
      </c>
      <c r="G4" s="124">
        <v>1.35</v>
      </c>
      <c r="H4" s="10">
        <v>2.4E-2</v>
      </c>
      <c r="I4" s="129">
        <v>0</v>
      </c>
      <c r="J4" s="3">
        <v>0</v>
      </c>
      <c r="K4" s="128">
        <v>1.5</v>
      </c>
      <c r="L4" s="3">
        <v>1.2500000000000001E-2</v>
      </c>
      <c r="M4" s="128">
        <v>3</v>
      </c>
      <c r="N4" s="3">
        <v>0.01</v>
      </c>
      <c r="O4" s="128">
        <v>1.5</v>
      </c>
      <c r="P4" s="3">
        <v>0</v>
      </c>
      <c r="Q4" s="128">
        <v>1.5</v>
      </c>
      <c r="R4" s="3">
        <v>5.0000000000000001E-3</v>
      </c>
      <c r="S4" s="128">
        <v>1.5</v>
      </c>
      <c r="T4" s="3">
        <v>0</v>
      </c>
      <c r="U4" s="4">
        <v>1.5</v>
      </c>
      <c r="V4" s="130">
        <v>0</v>
      </c>
      <c r="W4" s="128">
        <v>1.5</v>
      </c>
      <c r="X4" s="3">
        <v>3.5000000000000003E-2</v>
      </c>
      <c r="Y4" s="128">
        <v>1</v>
      </c>
      <c r="Z4" s="3">
        <v>0</v>
      </c>
    </row>
    <row r="5" spans="1:29" x14ac:dyDescent="0.2">
      <c r="A5" s="124">
        <v>1.22</v>
      </c>
      <c r="B5" s="10">
        <v>1.4999999999999999E-2</v>
      </c>
      <c r="C5" s="121">
        <v>2</v>
      </c>
      <c r="D5" s="123">
        <v>0.16</v>
      </c>
      <c r="E5" s="128">
        <v>6</v>
      </c>
      <c r="F5" s="3">
        <v>0.105</v>
      </c>
      <c r="G5" s="124">
        <v>1.73</v>
      </c>
      <c r="H5" s="10">
        <v>5.0999999999999997E-2</v>
      </c>
      <c r="I5" s="128">
        <v>4</v>
      </c>
      <c r="J5" s="3">
        <v>0.17</v>
      </c>
      <c r="K5" s="128">
        <v>2.5</v>
      </c>
      <c r="L5" s="3">
        <v>3.7499999999999999E-2</v>
      </c>
      <c r="M5" s="128">
        <v>8</v>
      </c>
      <c r="N5" s="3">
        <v>0.04</v>
      </c>
      <c r="O5" s="128">
        <v>6.5</v>
      </c>
      <c r="P5" s="3">
        <v>0</v>
      </c>
      <c r="Q5" s="128">
        <v>6.5</v>
      </c>
      <c r="R5" s="3">
        <v>5.0000000000000001E-3</v>
      </c>
      <c r="S5" s="128">
        <v>6.5</v>
      </c>
      <c r="T5" s="3">
        <v>0</v>
      </c>
      <c r="U5" s="4">
        <v>2.5</v>
      </c>
      <c r="V5" s="130">
        <v>5.0000000000000001E-3</v>
      </c>
      <c r="W5" s="128">
        <v>6.5</v>
      </c>
      <c r="X5" s="3">
        <v>0.185</v>
      </c>
      <c r="Y5" s="128">
        <v>6</v>
      </c>
      <c r="Z5" s="3">
        <v>0.31</v>
      </c>
    </row>
    <row r="6" spans="1:29" x14ac:dyDescent="0.2">
      <c r="A6" s="124">
        <v>1.6</v>
      </c>
      <c r="B6" s="10">
        <v>4.4000000000000004E-2</v>
      </c>
      <c r="C6" s="121">
        <v>3</v>
      </c>
      <c r="D6" s="123">
        <v>0.24</v>
      </c>
      <c r="E6" s="128">
        <v>11</v>
      </c>
      <c r="F6" s="3">
        <v>0.2</v>
      </c>
      <c r="G6" s="124">
        <v>2.15</v>
      </c>
      <c r="H6" s="10">
        <v>8.1000000000000003E-2</v>
      </c>
      <c r="I6" s="128">
        <v>9</v>
      </c>
      <c r="J6" s="3">
        <v>0.42</v>
      </c>
      <c r="K6" s="128">
        <v>3.5</v>
      </c>
      <c r="L6" s="3">
        <v>0.25</v>
      </c>
      <c r="M6" s="128">
        <v>13</v>
      </c>
      <c r="N6" s="3">
        <v>0.29499999999999998</v>
      </c>
      <c r="O6" s="128">
        <v>13.5</v>
      </c>
      <c r="P6" s="3">
        <v>0</v>
      </c>
      <c r="Q6" s="128">
        <v>13.5</v>
      </c>
      <c r="R6" s="3">
        <v>7.4999999999999997E-3</v>
      </c>
      <c r="S6" s="128">
        <v>13.5</v>
      </c>
      <c r="T6" s="3">
        <v>0</v>
      </c>
      <c r="U6" s="4">
        <v>3.5</v>
      </c>
      <c r="V6" s="130">
        <v>5.0000000000000001E-3</v>
      </c>
      <c r="W6" s="128">
        <v>11.5</v>
      </c>
      <c r="X6" s="3">
        <v>0.255</v>
      </c>
      <c r="Y6" s="128">
        <v>11</v>
      </c>
      <c r="Z6" s="3">
        <v>0.69</v>
      </c>
    </row>
    <row r="7" spans="1:29" x14ac:dyDescent="0.2">
      <c r="A7" s="124">
        <v>2</v>
      </c>
      <c r="B7" s="10">
        <v>8.3000000000000004E-2</v>
      </c>
      <c r="C7" s="121">
        <v>4</v>
      </c>
      <c r="D7" s="123">
        <v>0.3</v>
      </c>
      <c r="E7" s="128">
        <v>16</v>
      </c>
      <c r="F7" s="3">
        <v>0.28000000000000003</v>
      </c>
      <c r="G7" s="124">
        <v>2.6</v>
      </c>
      <c r="H7" s="10">
        <v>0.115</v>
      </c>
      <c r="I7" s="128">
        <v>14</v>
      </c>
      <c r="J7" s="3">
        <v>0.57499999999999996</v>
      </c>
      <c r="K7" s="128">
        <v>4.5</v>
      </c>
      <c r="L7" s="3">
        <v>0.53</v>
      </c>
      <c r="M7" s="128">
        <v>18</v>
      </c>
      <c r="N7" s="3">
        <v>0.71499999999999997</v>
      </c>
      <c r="O7" s="128">
        <v>19.5</v>
      </c>
      <c r="P7" s="3">
        <v>0</v>
      </c>
      <c r="Q7" s="128">
        <v>19.5</v>
      </c>
      <c r="R7" s="3">
        <v>5.0000000000000001E-3</v>
      </c>
      <c r="S7" s="128">
        <v>19.5</v>
      </c>
      <c r="T7" s="3">
        <v>5.0000000000000001E-3</v>
      </c>
      <c r="U7" s="4">
        <v>4.5</v>
      </c>
      <c r="V7" s="130">
        <v>0.01</v>
      </c>
      <c r="W7" s="128">
        <v>16.5</v>
      </c>
      <c r="X7" s="3">
        <v>0.3</v>
      </c>
      <c r="Y7" s="128">
        <v>16</v>
      </c>
      <c r="Z7" s="3">
        <v>0.99</v>
      </c>
    </row>
    <row r="8" spans="1:29" x14ac:dyDescent="0.2">
      <c r="A8" s="124">
        <v>2.42</v>
      </c>
      <c r="B8" s="10">
        <v>0.128</v>
      </c>
      <c r="C8" s="121">
        <v>5</v>
      </c>
      <c r="D8" s="123">
        <v>0.36</v>
      </c>
      <c r="E8" s="128">
        <v>21</v>
      </c>
      <c r="F8" s="3">
        <v>0.35249999999999998</v>
      </c>
      <c r="G8" s="124">
        <v>3.08</v>
      </c>
      <c r="H8" s="10">
        <v>0.14699999999999999</v>
      </c>
      <c r="I8" s="128">
        <v>19</v>
      </c>
      <c r="J8" s="3">
        <v>0.66500000000000004</v>
      </c>
      <c r="K8" s="128">
        <v>5.5</v>
      </c>
      <c r="L8" s="3">
        <v>0.70499999999999996</v>
      </c>
      <c r="M8" s="128">
        <v>23</v>
      </c>
      <c r="N8" s="3">
        <v>0.88500000000000001</v>
      </c>
      <c r="O8" s="128">
        <v>25.5</v>
      </c>
      <c r="P8" s="3">
        <v>0</v>
      </c>
      <c r="Q8" s="128">
        <v>25.5</v>
      </c>
      <c r="R8" s="3">
        <v>7.4999999999999997E-3</v>
      </c>
      <c r="S8" s="128">
        <v>25.5</v>
      </c>
      <c r="T8" s="3">
        <v>0.01</v>
      </c>
      <c r="U8" s="4">
        <v>5.5</v>
      </c>
      <c r="V8" s="130">
        <v>0.01</v>
      </c>
      <c r="W8" s="128">
        <v>21.5</v>
      </c>
      <c r="X8" s="3">
        <v>0.33</v>
      </c>
      <c r="Y8" s="128">
        <v>21</v>
      </c>
      <c r="Z8" s="3">
        <v>1</v>
      </c>
    </row>
    <row r="9" spans="1:29" x14ac:dyDescent="0.2">
      <c r="A9" s="124">
        <v>2.85</v>
      </c>
      <c r="B9" s="10">
        <v>0.17499999999999999</v>
      </c>
      <c r="C9" s="121">
        <v>6</v>
      </c>
      <c r="D9" s="123">
        <v>0.42</v>
      </c>
      <c r="E9" s="128">
        <v>26</v>
      </c>
      <c r="F9" s="3">
        <v>0.41249999999999998</v>
      </c>
      <c r="G9" s="124">
        <v>3.6</v>
      </c>
      <c r="H9" s="10">
        <v>0.184</v>
      </c>
      <c r="I9" s="128">
        <v>24</v>
      </c>
      <c r="J9" s="3">
        <v>0.73</v>
      </c>
      <c r="K9" s="128">
        <v>6.5</v>
      </c>
      <c r="L9" s="3">
        <v>0.80500000000000005</v>
      </c>
      <c r="M9" s="128">
        <v>28</v>
      </c>
      <c r="N9" s="3">
        <v>0.95499999999999996</v>
      </c>
      <c r="O9" s="128">
        <v>31.6</v>
      </c>
      <c r="P9" s="3">
        <v>0</v>
      </c>
      <c r="Q9" s="128">
        <v>31.6</v>
      </c>
      <c r="R9" s="3">
        <v>7.4999999999999997E-3</v>
      </c>
      <c r="S9" s="128">
        <v>31.6</v>
      </c>
      <c r="T9" s="3">
        <v>0.01</v>
      </c>
      <c r="U9" s="4">
        <v>6.5</v>
      </c>
      <c r="V9" s="130">
        <v>1.4999999999999999E-2</v>
      </c>
      <c r="W9" s="128">
        <v>26.5</v>
      </c>
      <c r="X9" s="3">
        <v>0.35499999999999998</v>
      </c>
      <c r="Y9" s="128">
        <v>26.5</v>
      </c>
      <c r="Z9" s="3">
        <v>1</v>
      </c>
    </row>
    <row r="10" spans="1:29" x14ac:dyDescent="0.2">
      <c r="A10" s="124">
        <v>3.3</v>
      </c>
      <c r="B10" s="10">
        <v>0.222</v>
      </c>
      <c r="C10" s="121">
        <v>7</v>
      </c>
      <c r="D10" s="123">
        <v>0.47</v>
      </c>
      <c r="E10" s="128">
        <v>31</v>
      </c>
      <c r="F10" s="3">
        <v>0.46750000000000003</v>
      </c>
      <c r="G10" s="124">
        <v>4.1500000000000004</v>
      </c>
      <c r="H10" s="10">
        <v>0.218</v>
      </c>
      <c r="I10" s="128">
        <v>29</v>
      </c>
      <c r="J10" s="3">
        <v>0.77</v>
      </c>
      <c r="K10" s="128">
        <v>7.5</v>
      </c>
      <c r="L10" s="3">
        <v>0.86499999999999999</v>
      </c>
      <c r="M10" s="128">
        <v>33</v>
      </c>
      <c r="N10" s="3">
        <v>0.98250000000000004</v>
      </c>
      <c r="O10" s="128">
        <v>37.700000000000003</v>
      </c>
      <c r="P10" s="3">
        <v>0</v>
      </c>
      <c r="Q10" s="128">
        <v>37.700000000000003</v>
      </c>
      <c r="R10" s="3">
        <v>7.4999999999999997E-3</v>
      </c>
      <c r="S10" s="128">
        <v>37.700000000000003</v>
      </c>
      <c r="T10" s="3">
        <v>1.4999999999999999E-2</v>
      </c>
      <c r="U10" s="4">
        <v>7.5</v>
      </c>
      <c r="V10" s="130">
        <v>1.4999999999999999E-2</v>
      </c>
      <c r="W10" s="128">
        <v>31.5</v>
      </c>
      <c r="X10" s="3">
        <v>0.375</v>
      </c>
      <c r="Y10" s="128"/>
      <c r="Z10" s="3"/>
    </row>
    <row r="11" spans="1:29" x14ac:dyDescent="0.2">
      <c r="A11" s="124">
        <v>3.77</v>
      </c>
      <c r="B11" s="10">
        <v>0.27</v>
      </c>
      <c r="C11" s="121">
        <v>8</v>
      </c>
      <c r="D11" s="123">
        <v>0.51</v>
      </c>
      <c r="E11" s="128">
        <v>36</v>
      </c>
      <c r="F11" s="3">
        <v>0.51500000000000001</v>
      </c>
      <c r="G11" s="124">
        <v>4.7300000000000004</v>
      </c>
      <c r="H11" s="10">
        <v>0.254</v>
      </c>
      <c r="I11" s="128">
        <v>34</v>
      </c>
      <c r="J11" s="3">
        <v>0.80500000000000005</v>
      </c>
      <c r="K11" s="128">
        <v>8.5</v>
      </c>
      <c r="L11" s="3">
        <v>0.90749999999999997</v>
      </c>
      <c r="M11" s="128">
        <v>38</v>
      </c>
      <c r="N11" s="3">
        <v>0.99750000000000005</v>
      </c>
      <c r="O11" s="128">
        <v>43.8</v>
      </c>
      <c r="P11" s="3">
        <v>0</v>
      </c>
      <c r="Q11" s="128">
        <v>43.8</v>
      </c>
      <c r="R11" s="3">
        <v>0.01</v>
      </c>
      <c r="S11" s="128">
        <v>43.8</v>
      </c>
      <c r="T11" s="3">
        <v>0.02</v>
      </c>
      <c r="U11" s="4">
        <v>8.5</v>
      </c>
      <c r="V11" s="130">
        <v>1.4999999999999999E-2</v>
      </c>
      <c r="W11" s="128">
        <v>36.5</v>
      </c>
      <c r="X11" s="3">
        <v>0.38500000000000001</v>
      </c>
      <c r="Y11" s="128"/>
      <c r="Z11" s="3"/>
    </row>
    <row r="12" spans="1:29" x14ac:dyDescent="0.2">
      <c r="A12" s="124">
        <v>4.25</v>
      </c>
      <c r="B12" s="10">
        <v>0.316</v>
      </c>
      <c r="C12" s="121">
        <v>9</v>
      </c>
      <c r="D12" s="123">
        <v>0.55000000000000004</v>
      </c>
      <c r="E12" s="128">
        <v>41</v>
      </c>
      <c r="F12" s="3">
        <v>0.5575</v>
      </c>
      <c r="G12" s="124">
        <v>5.35</v>
      </c>
      <c r="H12" s="10">
        <v>0.29100000000000004</v>
      </c>
      <c r="I12" s="128">
        <v>39</v>
      </c>
      <c r="J12" s="3">
        <v>0.83</v>
      </c>
      <c r="K12" s="128">
        <v>9.5</v>
      </c>
      <c r="L12" s="3">
        <v>0.93500000000000005</v>
      </c>
      <c r="M12" s="128">
        <v>43</v>
      </c>
      <c r="N12" s="3">
        <v>1</v>
      </c>
      <c r="O12" s="128">
        <v>49.9</v>
      </c>
      <c r="P12" s="3">
        <v>0</v>
      </c>
      <c r="Q12" s="128">
        <v>49.9</v>
      </c>
      <c r="R12" s="3">
        <v>7.4999999999999997E-3</v>
      </c>
      <c r="S12" s="128">
        <v>49.9</v>
      </c>
      <c r="T12" s="3">
        <v>2.5000000000000001E-2</v>
      </c>
      <c r="U12" s="4">
        <v>9.5</v>
      </c>
      <c r="V12" s="130">
        <v>0.02</v>
      </c>
      <c r="W12" s="128">
        <v>41.5</v>
      </c>
      <c r="X12" s="3">
        <v>0.39500000000000002</v>
      </c>
      <c r="Y12" s="128"/>
      <c r="Z12" s="3"/>
    </row>
    <row r="13" spans="1:29" x14ac:dyDescent="0.2">
      <c r="A13" s="124">
        <v>4.75</v>
      </c>
      <c r="B13" s="10">
        <v>0.36099999999999999</v>
      </c>
      <c r="C13" s="121">
        <v>10</v>
      </c>
      <c r="D13" s="123">
        <v>0.59</v>
      </c>
      <c r="E13" s="128">
        <v>46</v>
      </c>
      <c r="F13" s="3">
        <v>0.59499999999999997</v>
      </c>
      <c r="G13" s="124">
        <v>6</v>
      </c>
      <c r="H13" s="10">
        <v>0.32799999999999996</v>
      </c>
      <c r="I13" s="128">
        <v>44</v>
      </c>
      <c r="J13" s="3">
        <v>0.85</v>
      </c>
      <c r="K13" s="128">
        <v>10.5</v>
      </c>
      <c r="L13" s="3">
        <v>0.94750000000000001</v>
      </c>
      <c r="M13" s="128">
        <v>48</v>
      </c>
      <c r="N13" s="3">
        <v>1</v>
      </c>
      <c r="O13" s="128">
        <v>56</v>
      </c>
      <c r="P13" s="3">
        <v>0</v>
      </c>
      <c r="Q13" s="128">
        <v>56</v>
      </c>
      <c r="R13" s="3">
        <v>7.4999999999999997E-3</v>
      </c>
      <c r="S13" s="128">
        <v>56</v>
      </c>
      <c r="T13" s="3">
        <v>2.5000000000000001E-2</v>
      </c>
      <c r="U13" s="4">
        <v>10.5</v>
      </c>
      <c r="V13" s="130">
        <v>0.02</v>
      </c>
      <c r="W13" s="128">
        <v>46.5</v>
      </c>
      <c r="X13" s="3">
        <v>0.4</v>
      </c>
      <c r="Y13" s="128"/>
      <c r="Z13" s="3"/>
    </row>
    <row r="14" spans="1:29" x14ac:dyDescent="0.2">
      <c r="A14" s="124">
        <v>5.27</v>
      </c>
      <c r="B14" s="10">
        <v>0.40600000000000003</v>
      </c>
      <c r="C14" s="121">
        <v>11</v>
      </c>
      <c r="D14" s="123">
        <v>0.63</v>
      </c>
      <c r="E14" s="128">
        <v>51</v>
      </c>
      <c r="F14" s="3">
        <v>0.625</v>
      </c>
      <c r="G14" s="124">
        <v>6.68</v>
      </c>
      <c r="H14" s="10">
        <v>0.36599999999999999</v>
      </c>
      <c r="I14" s="128">
        <v>49</v>
      </c>
      <c r="J14" s="3">
        <v>0.86499999999999999</v>
      </c>
      <c r="K14" s="128">
        <v>11.5</v>
      </c>
      <c r="L14" s="3">
        <v>0.96750000000000003</v>
      </c>
      <c r="M14" s="128">
        <v>53</v>
      </c>
      <c r="N14" s="3">
        <v>1</v>
      </c>
      <c r="O14" s="128">
        <v>62.1</v>
      </c>
      <c r="P14" s="3">
        <v>0</v>
      </c>
      <c r="Q14" s="128">
        <v>62.1</v>
      </c>
      <c r="R14" s="3">
        <v>0.01</v>
      </c>
      <c r="S14" s="128">
        <v>62.1</v>
      </c>
      <c r="T14" s="3">
        <v>0.03</v>
      </c>
      <c r="U14" s="4">
        <v>11.5</v>
      </c>
      <c r="V14" s="130">
        <v>2.5000000000000001E-2</v>
      </c>
      <c r="W14" s="128">
        <v>51.5</v>
      </c>
      <c r="X14" s="3">
        <v>0.4</v>
      </c>
      <c r="Y14" s="131"/>
      <c r="Z14" s="3"/>
    </row>
    <row r="15" spans="1:29" x14ac:dyDescent="0.2">
      <c r="A15" s="124">
        <v>5.8</v>
      </c>
      <c r="B15" s="10">
        <v>0.44799999999999995</v>
      </c>
      <c r="C15" s="121">
        <v>12</v>
      </c>
      <c r="D15" s="123">
        <v>0.66</v>
      </c>
      <c r="E15" s="128">
        <v>56</v>
      </c>
      <c r="F15" s="3">
        <v>0.65500000000000003</v>
      </c>
      <c r="G15" s="124">
        <v>7.4</v>
      </c>
      <c r="H15" s="10">
        <v>0.40299999999999997</v>
      </c>
      <c r="I15" s="128">
        <v>54</v>
      </c>
      <c r="J15" s="3">
        <v>0.88500000000000001</v>
      </c>
      <c r="K15" s="128">
        <v>12.5</v>
      </c>
      <c r="L15" s="3">
        <v>0.97499999999999998</v>
      </c>
      <c r="M15" s="128">
        <v>58</v>
      </c>
      <c r="N15" s="3">
        <v>1</v>
      </c>
      <c r="O15" s="128">
        <v>68.2</v>
      </c>
      <c r="P15" s="3">
        <v>0</v>
      </c>
      <c r="Q15" s="128">
        <v>68.2</v>
      </c>
      <c r="R15" s="3">
        <v>0.01</v>
      </c>
      <c r="S15" s="128">
        <v>68.2</v>
      </c>
      <c r="T15" s="3">
        <v>0.03</v>
      </c>
      <c r="U15" s="4">
        <v>12.5</v>
      </c>
      <c r="V15" s="130">
        <v>2.5000000000000001E-2</v>
      </c>
      <c r="W15" s="128">
        <v>56.5</v>
      </c>
      <c r="X15" s="3">
        <v>0.4</v>
      </c>
      <c r="Y15" s="128"/>
      <c r="Z15" s="3"/>
      <c r="AC15" s="124" t="b">
        <v>0</v>
      </c>
    </row>
    <row r="16" spans="1:29" x14ac:dyDescent="0.2">
      <c r="A16" s="124">
        <v>6.35</v>
      </c>
      <c r="B16" s="10">
        <v>0.48899999999999999</v>
      </c>
      <c r="C16" s="121">
        <v>13</v>
      </c>
      <c r="D16" s="123">
        <v>0.69</v>
      </c>
      <c r="E16" s="128">
        <v>61</v>
      </c>
      <c r="F16" s="3">
        <v>0.68</v>
      </c>
      <c r="G16" s="124">
        <v>8.15</v>
      </c>
      <c r="H16" s="10">
        <v>0.439</v>
      </c>
      <c r="I16" s="128">
        <v>59</v>
      </c>
      <c r="J16" s="3">
        <v>0.89500000000000002</v>
      </c>
      <c r="K16" s="128">
        <v>13.5</v>
      </c>
      <c r="L16" s="3">
        <v>0.98</v>
      </c>
      <c r="M16" s="128">
        <v>63</v>
      </c>
      <c r="N16" s="3">
        <v>1</v>
      </c>
      <c r="O16" s="128">
        <v>74.3</v>
      </c>
      <c r="P16" s="3">
        <v>0</v>
      </c>
      <c r="Q16" s="128">
        <v>74.3</v>
      </c>
      <c r="R16" s="3">
        <v>0.01</v>
      </c>
      <c r="S16" s="128"/>
      <c r="T16" s="3"/>
      <c r="U16" s="4">
        <v>13.5</v>
      </c>
      <c r="V16" s="130">
        <v>0.03</v>
      </c>
      <c r="W16" s="128">
        <v>61.5</v>
      </c>
      <c r="X16" s="3">
        <v>0.4</v>
      </c>
      <c r="Y16" s="128"/>
      <c r="Z16" s="3"/>
    </row>
    <row r="17" spans="1:26" x14ac:dyDescent="0.2">
      <c r="A17" s="124">
        <v>6.92</v>
      </c>
      <c r="B17" s="10">
        <v>0.52800000000000002</v>
      </c>
      <c r="C17" s="121">
        <v>14</v>
      </c>
      <c r="D17" s="123">
        <v>0.72</v>
      </c>
      <c r="E17" s="128">
        <v>66</v>
      </c>
      <c r="F17" s="3">
        <v>0.7</v>
      </c>
      <c r="G17" s="124">
        <v>8.93</v>
      </c>
      <c r="H17" s="10">
        <v>0.47399999999999998</v>
      </c>
      <c r="I17" s="128">
        <v>64</v>
      </c>
      <c r="J17" s="3">
        <v>0.90500000000000003</v>
      </c>
      <c r="K17" s="128">
        <v>14.5</v>
      </c>
      <c r="L17" s="3">
        <v>0.98499999999999999</v>
      </c>
      <c r="M17" s="128">
        <v>68</v>
      </c>
      <c r="N17" s="3">
        <v>1</v>
      </c>
      <c r="O17" s="128">
        <v>80.400000000000006</v>
      </c>
      <c r="P17" s="3">
        <v>0</v>
      </c>
      <c r="Q17" s="128">
        <v>80.400000000000006</v>
      </c>
      <c r="R17" s="3">
        <v>1.2500000000000001E-2</v>
      </c>
      <c r="S17" s="128"/>
      <c r="T17" s="3"/>
      <c r="U17" s="4">
        <v>14.5</v>
      </c>
      <c r="V17" s="130">
        <v>0.03</v>
      </c>
      <c r="W17" s="128">
        <v>66.5</v>
      </c>
      <c r="X17" s="3">
        <v>0.42</v>
      </c>
      <c r="Y17" s="128"/>
      <c r="Z17" s="3"/>
    </row>
    <row r="18" spans="1:26" x14ac:dyDescent="0.2">
      <c r="A18" s="124">
        <v>7.5</v>
      </c>
      <c r="B18" s="10">
        <v>0.56399999999999995</v>
      </c>
      <c r="C18" s="121">
        <v>15</v>
      </c>
      <c r="D18" s="123">
        <v>0.74</v>
      </c>
      <c r="E18" s="128">
        <v>71</v>
      </c>
      <c r="F18" s="3">
        <v>0.72</v>
      </c>
      <c r="G18" s="124">
        <v>9.75</v>
      </c>
      <c r="H18" s="10">
        <v>0.50900000000000001</v>
      </c>
      <c r="I18" s="128">
        <v>69</v>
      </c>
      <c r="J18" s="3">
        <v>0.91500000000000004</v>
      </c>
      <c r="K18" s="128">
        <v>15.5</v>
      </c>
      <c r="L18" s="3">
        <v>0.99</v>
      </c>
      <c r="M18" s="128">
        <v>73</v>
      </c>
      <c r="N18" s="3">
        <v>1</v>
      </c>
      <c r="O18" s="128">
        <v>86.5</v>
      </c>
      <c r="P18" s="3">
        <v>0</v>
      </c>
      <c r="Q18" s="128">
        <v>86.5</v>
      </c>
      <c r="R18" s="3">
        <v>1.2500000000000001E-2</v>
      </c>
      <c r="S18" s="128"/>
      <c r="T18" s="3"/>
      <c r="U18" s="4">
        <v>15.5</v>
      </c>
      <c r="V18" s="130">
        <v>0.03</v>
      </c>
      <c r="W18" s="128">
        <v>71.5</v>
      </c>
      <c r="X18" s="3">
        <v>0.43</v>
      </c>
      <c r="Y18" s="128"/>
      <c r="Z18" s="3"/>
    </row>
    <row r="19" spans="1:26" x14ac:dyDescent="0.2">
      <c r="A19" s="124">
        <v>8.1</v>
      </c>
      <c r="B19" s="10">
        <v>0.59799999999999998</v>
      </c>
      <c r="C19" s="121">
        <v>16</v>
      </c>
      <c r="D19" s="123">
        <v>0.76</v>
      </c>
      <c r="E19" s="128">
        <v>76</v>
      </c>
      <c r="F19" s="3">
        <v>0.73499999999999999</v>
      </c>
      <c r="G19" s="124">
        <v>10.6</v>
      </c>
      <c r="H19" s="10">
        <v>0.54200000000000004</v>
      </c>
      <c r="I19" s="128">
        <v>74</v>
      </c>
      <c r="J19" s="3">
        <v>0.92</v>
      </c>
      <c r="K19" s="128">
        <v>16.5</v>
      </c>
      <c r="L19" s="3">
        <v>0.99250000000000005</v>
      </c>
      <c r="M19" s="128">
        <v>78</v>
      </c>
      <c r="N19" s="3">
        <v>1</v>
      </c>
      <c r="O19" s="128">
        <v>92.6</v>
      </c>
      <c r="P19" s="3">
        <v>0</v>
      </c>
      <c r="Q19" s="128">
        <v>92.6</v>
      </c>
      <c r="R19" s="3">
        <v>1.2500000000000001E-2</v>
      </c>
      <c r="S19" s="128"/>
      <c r="T19" s="3"/>
      <c r="U19" s="4">
        <v>16.5</v>
      </c>
      <c r="V19" s="130">
        <v>0.03</v>
      </c>
      <c r="W19" s="128">
        <v>76.5</v>
      </c>
      <c r="X19" s="3">
        <v>0.435</v>
      </c>
      <c r="Y19" s="128"/>
      <c r="Z19" s="3"/>
    </row>
    <row r="20" spans="1:26" x14ac:dyDescent="0.2">
      <c r="A20" s="124">
        <v>8.7200000000000006</v>
      </c>
      <c r="B20" s="10">
        <v>0.63100000000000001</v>
      </c>
      <c r="C20" s="121">
        <v>17</v>
      </c>
      <c r="D20" s="123">
        <v>0.79</v>
      </c>
      <c r="E20" s="128">
        <v>81</v>
      </c>
      <c r="F20" s="3">
        <v>0.75</v>
      </c>
      <c r="G20" s="124">
        <v>11.48</v>
      </c>
      <c r="H20" s="10">
        <v>0.57399999999999995</v>
      </c>
      <c r="I20" s="128">
        <v>79</v>
      </c>
      <c r="J20" s="3">
        <v>0.92500000000000004</v>
      </c>
      <c r="K20" s="128">
        <v>17.5</v>
      </c>
      <c r="L20" s="3">
        <v>0.995</v>
      </c>
      <c r="M20" s="128">
        <v>83</v>
      </c>
      <c r="N20" s="3">
        <v>1</v>
      </c>
      <c r="O20" s="128">
        <v>98.7</v>
      </c>
      <c r="P20" s="3">
        <v>0</v>
      </c>
      <c r="Q20" s="128">
        <v>98.7</v>
      </c>
      <c r="R20" s="3">
        <v>1.2500000000000001E-2</v>
      </c>
      <c r="S20" s="128"/>
      <c r="T20" s="3"/>
      <c r="U20" s="4">
        <v>17.5</v>
      </c>
      <c r="V20" s="130">
        <v>0.03</v>
      </c>
      <c r="W20" s="128">
        <v>81.5</v>
      </c>
      <c r="X20" s="3">
        <v>0.44</v>
      </c>
      <c r="Y20" s="128"/>
      <c r="Z20" s="3"/>
    </row>
    <row r="21" spans="1:26" x14ac:dyDescent="0.2">
      <c r="A21" s="124">
        <v>9.35</v>
      </c>
      <c r="B21" s="10">
        <v>0.66200000000000003</v>
      </c>
      <c r="C21" s="121">
        <v>18</v>
      </c>
      <c r="D21" s="123">
        <v>0.8</v>
      </c>
      <c r="E21" s="128">
        <v>86</v>
      </c>
      <c r="F21" s="3">
        <v>0.76500000000000001</v>
      </c>
      <c r="G21" s="124">
        <v>12.4</v>
      </c>
      <c r="H21" s="10">
        <v>0.60399999999999998</v>
      </c>
      <c r="I21" s="128">
        <v>84</v>
      </c>
      <c r="J21" s="3">
        <v>0.94</v>
      </c>
      <c r="K21" s="128">
        <v>18.5</v>
      </c>
      <c r="L21" s="3">
        <v>0.99750000000000005</v>
      </c>
      <c r="M21" s="128">
        <v>88</v>
      </c>
      <c r="N21" s="3">
        <v>1</v>
      </c>
      <c r="O21" s="128">
        <v>104.8</v>
      </c>
      <c r="P21" s="3">
        <v>0</v>
      </c>
      <c r="Q21" s="128">
        <v>104.8</v>
      </c>
      <c r="R21" s="3">
        <v>1.2500000000000001E-2</v>
      </c>
      <c r="S21" s="128"/>
      <c r="T21" s="3"/>
      <c r="U21" s="4">
        <v>18.5</v>
      </c>
      <c r="V21" s="130">
        <v>3.5000000000000003E-2</v>
      </c>
      <c r="W21" s="128">
        <v>86.5</v>
      </c>
      <c r="X21" s="3">
        <v>0.44</v>
      </c>
      <c r="Y21" s="128"/>
      <c r="Z21" s="3"/>
    </row>
    <row r="22" spans="1:26" x14ac:dyDescent="0.2">
      <c r="A22" s="124">
        <v>10</v>
      </c>
      <c r="B22" s="10">
        <v>0.69</v>
      </c>
      <c r="C22" s="121">
        <v>19</v>
      </c>
      <c r="D22" s="123">
        <v>0.82</v>
      </c>
      <c r="E22" s="128">
        <v>91</v>
      </c>
      <c r="F22" s="3">
        <v>0.77749999999999997</v>
      </c>
      <c r="G22" s="124">
        <v>13.35</v>
      </c>
      <c r="H22" s="10">
        <v>0.63400000000000001</v>
      </c>
      <c r="I22" s="128">
        <v>89</v>
      </c>
      <c r="J22" s="3">
        <v>0.94</v>
      </c>
      <c r="K22" s="128">
        <v>19.5</v>
      </c>
      <c r="L22" s="3">
        <v>0.99750000000000005</v>
      </c>
      <c r="M22" s="128">
        <v>93</v>
      </c>
      <c r="N22" s="3">
        <v>1</v>
      </c>
      <c r="O22" s="128">
        <v>110.9</v>
      </c>
      <c r="P22" s="3">
        <v>0</v>
      </c>
      <c r="Q22" s="128">
        <v>110.9</v>
      </c>
      <c r="R22" s="3">
        <v>1.2500000000000001E-2</v>
      </c>
      <c r="S22" s="128"/>
      <c r="T22" s="3"/>
      <c r="U22" s="4">
        <v>19.5</v>
      </c>
      <c r="V22" s="130">
        <v>3.5000000000000003E-2</v>
      </c>
      <c r="W22" s="128">
        <v>91.5</v>
      </c>
      <c r="X22" s="3">
        <v>0.44</v>
      </c>
      <c r="Y22" s="128"/>
      <c r="Z22" s="3"/>
    </row>
    <row r="23" spans="1:26" x14ac:dyDescent="0.2">
      <c r="A23" s="124">
        <v>10.67</v>
      </c>
      <c r="B23" s="10">
        <v>0.71599999999999997</v>
      </c>
      <c r="C23" s="121">
        <v>20</v>
      </c>
      <c r="D23" s="123">
        <v>0.84</v>
      </c>
      <c r="E23" s="128">
        <v>96</v>
      </c>
      <c r="F23" s="3">
        <v>0.79</v>
      </c>
      <c r="G23" s="124">
        <v>14.33</v>
      </c>
      <c r="H23" s="10">
        <v>0.65900000000000003</v>
      </c>
      <c r="I23" s="128">
        <v>94</v>
      </c>
      <c r="J23" s="3">
        <v>0.94499999999999995</v>
      </c>
      <c r="K23" s="128">
        <v>20.5</v>
      </c>
      <c r="L23" s="3">
        <v>0.99750000000000005</v>
      </c>
      <c r="M23" s="128">
        <v>98</v>
      </c>
      <c r="N23" s="3">
        <v>1</v>
      </c>
      <c r="O23" s="128">
        <v>117</v>
      </c>
      <c r="P23" s="3">
        <v>0</v>
      </c>
      <c r="Q23" s="128">
        <v>117</v>
      </c>
      <c r="R23" s="3">
        <v>1.2500000000000001E-2</v>
      </c>
      <c r="S23" s="128"/>
      <c r="T23" s="3"/>
      <c r="U23" s="4">
        <v>20.5</v>
      </c>
      <c r="V23" s="130">
        <v>3.5000000000000003E-2</v>
      </c>
      <c r="W23" s="128">
        <v>96.5</v>
      </c>
      <c r="X23" s="3">
        <v>0.44</v>
      </c>
      <c r="Y23" s="128"/>
      <c r="Z23" s="3"/>
    </row>
    <row r="24" spans="1:26" x14ac:dyDescent="0.2">
      <c r="A24" s="124">
        <v>11.35</v>
      </c>
      <c r="B24" s="10">
        <v>0.74099999999999999</v>
      </c>
      <c r="C24" s="121">
        <v>21</v>
      </c>
      <c r="D24" s="123">
        <v>0.85</v>
      </c>
      <c r="E24" s="128">
        <v>101</v>
      </c>
      <c r="F24" s="3">
        <v>0.8</v>
      </c>
      <c r="G24" s="124">
        <v>15.35</v>
      </c>
      <c r="H24" s="10">
        <v>0.68400000000000005</v>
      </c>
      <c r="I24" s="128">
        <v>99</v>
      </c>
      <c r="J24" s="3">
        <v>0.95</v>
      </c>
      <c r="K24" s="128">
        <v>21.5</v>
      </c>
      <c r="L24" s="3">
        <v>0.99750000000000005</v>
      </c>
      <c r="M24" s="128">
        <v>103</v>
      </c>
      <c r="N24" s="3">
        <v>1</v>
      </c>
      <c r="O24" s="128">
        <v>123.1</v>
      </c>
      <c r="P24" s="3">
        <v>0</v>
      </c>
      <c r="Q24" s="128">
        <v>123.1</v>
      </c>
      <c r="R24" s="3">
        <v>1.2500000000000001E-2</v>
      </c>
      <c r="S24" s="128"/>
      <c r="T24" s="3"/>
      <c r="U24" s="4">
        <v>21.5</v>
      </c>
      <c r="V24" s="130">
        <v>3.5000000000000003E-2</v>
      </c>
      <c r="W24" s="128">
        <v>101.5</v>
      </c>
      <c r="X24" s="3">
        <v>0.44</v>
      </c>
      <c r="Y24" s="128"/>
      <c r="Z24" s="3"/>
    </row>
    <row r="25" spans="1:26" x14ac:dyDescent="0.2">
      <c r="A25" s="124">
        <v>12.05</v>
      </c>
      <c r="B25" s="10">
        <v>0.76300000000000001</v>
      </c>
      <c r="C25" s="121">
        <v>22</v>
      </c>
      <c r="D25" s="123">
        <v>0.86</v>
      </c>
      <c r="E25" s="128">
        <v>106</v>
      </c>
      <c r="F25" s="3">
        <v>0.8075</v>
      </c>
      <c r="G25" s="124">
        <v>16.399999999999999</v>
      </c>
      <c r="H25" s="10">
        <v>0.70700000000000007</v>
      </c>
      <c r="I25" s="128">
        <v>104</v>
      </c>
      <c r="J25" s="3">
        <v>0.95499999999999996</v>
      </c>
      <c r="K25" s="128">
        <v>22.5</v>
      </c>
      <c r="L25" s="3">
        <v>0.99750000000000005</v>
      </c>
      <c r="M25" s="128">
        <v>108</v>
      </c>
      <c r="N25" s="3">
        <v>1</v>
      </c>
      <c r="O25" s="128"/>
      <c r="P25" s="3"/>
      <c r="Q25" s="128">
        <v>129.19999999999999</v>
      </c>
      <c r="R25" s="3">
        <v>1.4999999999999999E-2</v>
      </c>
      <c r="S25" s="128"/>
      <c r="T25" s="3"/>
      <c r="U25" s="4">
        <v>22.5</v>
      </c>
      <c r="V25" s="130">
        <v>3.5000000000000003E-2</v>
      </c>
      <c r="W25" s="128">
        <v>106.5</v>
      </c>
      <c r="X25" s="3">
        <v>0.44</v>
      </c>
      <c r="Y25" s="128"/>
      <c r="Z25" s="3"/>
    </row>
    <row r="26" spans="1:26" x14ac:dyDescent="0.2">
      <c r="A26" s="124">
        <v>12.77</v>
      </c>
      <c r="B26" s="10">
        <v>0.78400000000000003</v>
      </c>
      <c r="C26" s="121">
        <v>23</v>
      </c>
      <c r="D26" s="123">
        <v>0.88</v>
      </c>
      <c r="E26" s="128">
        <v>111</v>
      </c>
      <c r="F26" s="3">
        <v>0.8175</v>
      </c>
      <c r="G26" s="124">
        <v>17.48</v>
      </c>
      <c r="H26" s="10">
        <v>0.73</v>
      </c>
      <c r="I26" s="128">
        <v>109</v>
      </c>
      <c r="J26" s="3">
        <v>0.95499999999999996</v>
      </c>
      <c r="K26" s="128">
        <v>23.5</v>
      </c>
      <c r="L26" s="3">
        <v>0.99750000000000005</v>
      </c>
      <c r="M26" s="128">
        <v>113</v>
      </c>
      <c r="N26" s="3">
        <v>1</v>
      </c>
      <c r="O26" s="128"/>
      <c r="P26" s="3"/>
      <c r="Q26" s="128">
        <v>135.30000000000001</v>
      </c>
      <c r="R26" s="3">
        <v>1.4999999999999999E-2</v>
      </c>
      <c r="S26" s="128"/>
      <c r="T26" s="3"/>
      <c r="U26" s="4">
        <v>23.5</v>
      </c>
      <c r="V26" s="130">
        <v>3.5000000000000003E-2</v>
      </c>
      <c r="W26" s="128">
        <v>111.5</v>
      </c>
      <c r="X26" s="3">
        <v>0.44500000000000001</v>
      </c>
      <c r="Y26" s="128"/>
      <c r="Z26" s="3"/>
    </row>
    <row r="27" spans="1:26" x14ac:dyDescent="0.2">
      <c r="A27" s="124">
        <v>13.5</v>
      </c>
      <c r="B27" s="10">
        <v>0.80299999999999994</v>
      </c>
      <c r="C27" s="121">
        <v>24</v>
      </c>
      <c r="D27" s="123">
        <v>0.89</v>
      </c>
      <c r="E27" s="128">
        <v>116</v>
      </c>
      <c r="F27" s="3">
        <v>0.82250000000000001</v>
      </c>
      <c r="G27" s="124">
        <v>18.600000000000001</v>
      </c>
      <c r="H27" s="10">
        <v>0.75099999999999989</v>
      </c>
      <c r="I27" s="128">
        <v>114</v>
      </c>
      <c r="J27" s="3">
        <v>0.96499999999999997</v>
      </c>
      <c r="K27" s="128">
        <v>24.5</v>
      </c>
      <c r="L27" s="3">
        <v>1</v>
      </c>
      <c r="M27" s="128">
        <v>118</v>
      </c>
      <c r="N27" s="3">
        <v>1</v>
      </c>
      <c r="O27" s="129"/>
      <c r="P27" s="3"/>
      <c r="Q27" s="128">
        <v>141.4</v>
      </c>
      <c r="R27" s="3">
        <v>1.4999999999999999E-2</v>
      </c>
      <c r="S27" s="128"/>
      <c r="T27" s="3"/>
      <c r="U27" s="4">
        <v>24.5</v>
      </c>
      <c r="V27" s="130">
        <v>3.5000000000000003E-2</v>
      </c>
      <c r="W27" s="128">
        <v>116.5</v>
      </c>
      <c r="X27" s="3">
        <v>0.44500000000000001</v>
      </c>
      <c r="Y27" s="128"/>
      <c r="Z27" s="3"/>
    </row>
    <row r="28" spans="1:26" x14ac:dyDescent="0.2">
      <c r="A28" s="124">
        <v>14.25</v>
      </c>
      <c r="B28" s="10">
        <v>0.82099999999999995</v>
      </c>
      <c r="C28" s="121">
        <v>25</v>
      </c>
      <c r="D28" s="123">
        <v>0.9</v>
      </c>
      <c r="E28" s="128">
        <v>121</v>
      </c>
      <c r="F28" s="3">
        <v>0.83</v>
      </c>
      <c r="G28" s="124">
        <v>19.75</v>
      </c>
      <c r="H28" s="10">
        <v>0.77</v>
      </c>
      <c r="I28" s="128">
        <v>119</v>
      </c>
      <c r="J28" s="3">
        <v>0.96499999999999997</v>
      </c>
      <c r="K28" s="128">
        <v>25.5</v>
      </c>
      <c r="L28" s="3">
        <v>1</v>
      </c>
      <c r="M28" s="128">
        <v>123</v>
      </c>
      <c r="N28" s="3">
        <v>1</v>
      </c>
      <c r="O28" s="132"/>
      <c r="P28" s="3"/>
      <c r="Q28" s="128">
        <v>147.5</v>
      </c>
      <c r="R28" s="3">
        <v>1.4999999999999999E-2</v>
      </c>
      <c r="S28" s="128"/>
      <c r="T28" s="3"/>
      <c r="U28" s="4">
        <v>25.5</v>
      </c>
      <c r="V28" s="130">
        <v>3.5000000000000003E-2</v>
      </c>
      <c r="W28" s="128">
        <v>121.5</v>
      </c>
      <c r="X28" s="3">
        <v>0.44500000000000001</v>
      </c>
      <c r="Y28" s="128"/>
      <c r="Z28" s="3"/>
    </row>
    <row r="29" spans="1:26" x14ac:dyDescent="0.2">
      <c r="A29" s="124">
        <v>15.02</v>
      </c>
      <c r="B29" s="10">
        <v>0.83700000000000008</v>
      </c>
      <c r="C29" s="121">
        <v>26</v>
      </c>
      <c r="D29" s="123">
        <v>0.91</v>
      </c>
      <c r="E29" s="128">
        <v>126</v>
      </c>
      <c r="F29" s="3">
        <v>0.83499999999999996</v>
      </c>
      <c r="G29" s="124">
        <v>20.93</v>
      </c>
      <c r="H29" s="10">
        <v>0.78799999999999992</v>
      </c>
      <c r="I29" s="128"/>
      <c r="J29" s="3"/>
      <c r="K29" s="128">
        <v>26.5</v>
      </c>
      <c r="L29" s="3">
        <v>1</v>
      </c>
      <c r="M29" s="128">
        <v>128</v>
      </c>
      <c r="N29" s="3">
        <v>1</v>
      </c>
      <c r="O29" s="129"/>
      <c r="P29" s="3"/>
      <c r="Q29" s="128">
        <v>153.6</v>
      </c>
      <c r="R29" s="3">
        <v>1.4999999999999999E-2</v>
      </c>
      <c r="S29" s="128"/>
      <c r="T29" s="3"/>
      <c r="U29" s="4">
        <v>26.5</v>
      </c>
      <c r="V29" s="130">
        <v>3.5000000000000003E-2</v>
      </c>
      <c r="W29" s="128">
        <v>126.5</v>
      </c>
      <c r="X29" s="3">
        <v>0.44500000000000001</v>
      </c>
      <c r="Y29" s="128"/>
      <c r="Z29" s="3"/>
    </row>
    <row r="30" spans="1:26" x14ac:dyDescent="0.2">
      <c r="A30" s="124">
        <v>15.8</v>
      </c>
      <c r="B30" s="10">
        <v>0.85099999999999998</v>
      </c>
      <c r="C30" s="121">
        <v>27</v>
      </c>
      <c r="D30" s="123">
        <v>0.91</v>
      </c>
      <c r="E30" s="128">
        <v>131</v>
      </c>
      <c r="F30" s="3">
        <v>0.84250000000000003</v>
      </c>
      <c r="G30" s="124">
        <v>22.15</v>
      </c>
      <c r="H30" s="10">
        <v>0.80400000000000005</v>
      </c>
      <c r="I30" s="128"/>
      <c r="J30" s="3"/>
      <c r="K30" s="128">
        <v>27.5</v>
      </c>
      <c r="L30" s="3">
        <v>1</v>
      </c>
      <c r="M30" s="128">
        <v>133</v>
      </c>
      <c r="N30" s="3">
        <v>1</v>
      </c>
      <c r="O30" s="129"/>
      <c r="P30" s="3"/>
      <c r="Q30" s="128">
        <v>159.69999999999999</v>
      </c>
      <c r="R30" s="3">
        <v>1.4999999999999999E-2</v>
      </c>
      <c r="S30" s="128"/>
      <c r="T30" s="3"/>
      <c r="U30" s="4">
        <v>27.5</v>
      </c>
      <c r="V30" s="130">
        <v>3.5000000000000003E-2</v>
      </c>
      <c r="W30" s="128">
        <v>131.5</v>
      </c>
      <c r="X30" s="3">
        <v>0.44500000000000001</v>
      </c>
      <c r="Y30" s="128"/>
      <c r="Z30" s="3"/>
    </row>
    <row r="31" spans="1:26" x14ac:dyDescent="0.2">
      <c r="A31" s="124">
        <v>16.600000000000001</v>
      </c>
      <c r="B31" s="10">
        <v>0.86599999999999999</v>
      </c>
      <c r="C31" s="121">
        <v>28</v>
      </c>
      <c r="D31" s="123">
        <v>0.92</v>
      </c>
      <c r="E31" s="128">
        <v>136</v>
      </c>
      <c r="F31" s="3">
        <v>0.84499999999999997</v>
      </c>
      <c r="G31" s="124">
        <v>23.4</v>
      </c>
      <c r="H31" s="10">
        <v>0.82</v>
      </c>
      <c r="I31" s="129"/>
      <c r="J31" s="3"/>
      <c r="K31" s="128">
        <v>28.5</v>
      </c>
      <c r="L31" s="3">
        <v>1</v>
      </c>
      <c r="M31" s="128">
        <v>138</v>
      </c>
      <c r="N31" s="3">
        <v>1</v>
      </c>
      <c r="O31" s="129"/>
      <c r="P31" s="3"/>
      <c r="Q31" s="128">
        <v>165.8</v>
      </c>
      <c r="R31" s="3">
        <v>1.7500000000000002E-2</v>
      </c>
      <c r="S31" s="128"/>
      <c r="T31" s="3"/>
      <c r="U31" s="4">
        <v>28.5</v>
      </c>
      <c r="V31" s="130">
        <v>3.5000000000000003E-2</v>
      </c>
      <c r="W31" s="128">
        <v>136.5</v>
      </c>
      <c r="X31" s="3">
        <v>0.44500000000000001</v>
      </c>
      <c r="Y31" s="128"/>
      <c r="Z31" s="3"/>
    </row>
    <row r="32" spans="1:26" x14ac:dyDescent="0.2">
      <c r="A32" s="124">
        <v>17.420000000000002</v>
      </c>
      <c r="B32" s="10">
        <v>0.878</v>
      </c>
      <c r="C32" s="121">
        <v>29</v>
      </c>
      <c r="D32" s="123">
        <v>0.92</v>
      </c>
      <c r="E32" s="128">
        <v>141</v>
      </c>
      <c r="F32" s="3">
        <v>0.85250000000000004</v>
      </c>
      <c r="G32" s="124">
        <v>24.68</v>
      </c>
      <c r="H32" s="10">
        <v>0.83499999999999996</v>
      </c>
      <c r="I32" s="129"/>
      <c r="J32" s="3"/>
      <c r="K32" s="128">
        <v>29.5</v>
      </c>
      <c r="L32" s="3">
        <v>1</v>
      </c>
      <c r="M32" s="128">
        <v>143</v>
      </c>
      <c r="N32" s="3">
        <v>1</v>
      </c>
      <c r="O32" s="129"/>
      <c r="P32" s="3"/>
      <c r="Q32" s="128">
        <v>171.9</v>
      </c>
      <c r="R32" s="3">
        <v>1.7500000000000002E-2</v>
      </c>
      <c r="S32" s="128"/>
      <c r="T32" s="3"/>
      <c r="U32" s="4">
        <v>29.5</v>
      </c>
      <c r="V32" s="130">
        <v>3.5000000000000003E-2</v>
      </c>
      <c r="W32" s="128">
        <v>141.5</v>
      </c>
      <c r="X32" s="3">
        <v>0.44500000000000001</v>
      </c>
      <c r="Y32" s="128"/>
      <c r="Z32" s="3"/>
    </row>
    <row r="33" spans="1:26" x14ac:dyDescent="0.2">
      <c r="A33" s="124">
        <v>18.25</v>
      </c>
      <c r="B33" s="10">
        <v>0.89</v>
      </c>
      <c r="C33" s="121">
        <v>30</v>
      </c>
      <c r="D33" s="123">
        <v>0.93</v>
      </c>
      <c r="E33" s="128">
        <v>146</v>
      </c>
      <c r="F33" s="3">
        <v>0.85499999999999998</v>
      </c>
      <c r="G33" s="124">
        <v>26</v>
      </c>
      <c r="H33" s="10">
        <v>0.84799999999999998</v>
      </c>
      <c r="I33" s="129"/>
      <c r="J33" s="3"/>
      <c r="K33" s="128">
        <v>30.5</v>
      </c>
      <c r="L33" s="3">
        <v>1</v>
      </c>
      <c r="M33" s="128">
        <v>148</v>
      </c>
      <c r="N33" s="3">
        <v>1</v>
      </c>
      <c r="O33" s="129"/>
      <c r="P33" s="3"/>
      <c r="Q33" s="128">
        <v>178</v>
      </c>
      <c r="R33" s="3">
        <v>1.7500000000000002E-2</v>
      </c>
      <c r="S33" s="128"/>
      <c r="T33" s="3"/>
      <c r="U33" s="4">
        <v>30.5</v>
      </c>
      <c r="V33" s="130">
        <v>3.5000000000000003E-2</v>
      </c>
      <c r="W33" s="128">
        <v>146.5</v>
      </c>
      <c r="X33" s="3">
        <v>0.45</v>
      </c>
      <c r="Y33" s="128"/>
      <c r="Z33" s="3"/>
    </row>
    <row r="34" spans="1:26" x14ac:dyDescent="0.2">
      <c r="A34" s="124">
        <v>19.100000000000001</v>
      </c>
      <c r="B34" s="10">
        <v>0.9</v>
      </c>
      <c r="C34" s="121">
        <v>31</v>
      </c>
      <c r="D34" s="123">
        <v>0.93</v>
      </c>
      <c r="E34" s="128">
        <v>151</v>
      </c>
      <c r="F34" s="3">
        <v>0.85750000000000004</v>
      </c>
      <c r="G34" s="124">
        <v>27.35</v>
      </c>
      <c r="H34" s="10">
        <v>0.86099999999999999</v>
      </c>
      <c r="I34" s="129"/>
      <c r="J34" s="3"/>
      <c r="K34" s="128">
        <v>31.5</v>
      </c>
      <c r="L34" s="3">
        <v>1</v>
      </c>
      <c r="M34" s="128">
        <v>153</v>
      </c>
      <c r="N34" s="3">
        <v>1</v>
      </c>
      <c r="O34" s="129"/>
      <c r="P34" s="3"/>
      <c r="Q34" s="128">
        <v>184.1</v>
      </c>
      <c r="R34" s="3">
        <v>1.8214285714285725E-2</v>
      </c>
      <c r="S34" s="128"/>
      <c r="T34" s="3"/>
      <c r="U34" s="4">
        <v>31.5</v>
      </c>
      <c r="V34" s="130">
        <v>3.5000000000000003E-2</v>
      </c>
      <c r="W34" s="128">
        <v>151.5</v>
      </c>
      <c r="X34" s="3">
        <v>0.45</v>
      </c>
      <c r="Y34" s="128"/>
      <c r="Z34" s="3"/>
    </row>
    <row r="35" spans="1:26" x14ac:dyDescent="0.2">
      <c r="A35" s="124">
        <v>19.97</v>
      </c>
      <c r="B35" s="10">
        <v>0.91</v>
      </c>
      <c r="C35" s="121">
        <v>32</v>
      </c>
      <c r="D35" s="123">
        <v>0.94</v>
      </c>
      <c r="E35" s="128">
        <v>156</v>
      </c>
      <c r="F35" s="3">
        <v>0.86250000000000004</v>
      </c>
      <c r="G35" s="124">
        <v>28.73</v>
      </c>
      <c r="H35" s="10">
        <v>0.872</v>
      </c>
      <c r="I35" s="129"/>
      <c r="J35" s="3"/>
      <c r="K35" s="128">
        <v>32.5</v>
      </c>
      <c r="L35" s="3">
        <v>1</v>
      </c>
      <c r="M35" s="128">
        <v>158</v>
      </c>
      <c r="N35" s="3">
        <v>1</v>
      </c>
      <c r="O35" s="129"/>
      <c r="P35" s="3"/>
      <c r="Q35" s="129"/>
      <c r="R35" s="3"/>
      <c r="S35" s="129"/>
      <c r="T35" s="3"/>
      <c r="U35" s="4">
        <v>32.5</v>
      </c>
      <c r="V35" s="130">
        <v>3.5000000000000003E-2</v>
      </c>
      <c r="W35" s="128">
        <v>156.5</v>
      </c>
      <c r="X35" s="3">
        <v>0.45</v>
      </c>
      <c r="Y35" s="128"/>
      <c r="Z35" s="3"/>
    </row>
    <row r="36" spans="1:26" x14ac:dyDescent="0.2">
      <c r="A36" s="124">
        <v>20.85</v>
      </c>
      <c r="B36" s="10">
        <v>0.91799999999999993</v>
      </c>
      <c r="C36" s="121">
        <v>33</v>
      </c>
      <c r="D36" s="123">
        <v>0.94</v>
      </c>
      <c r="E36" s="128">
        <v>161</v>
      </c>
      <c r="F36" s="3">
        <v>0.86499999999999999</v>
      </c>
      <c r="G36" s="124">
        <v>30.15</v>
      </c>
      <c r="H36" s="10">
        <v>0.88300000000000001</v>
      </c>
      <c r="I36" s="132"/>
      <c r="J36" s="3"/>
      <c r="K36" s="128">
        <v>33.5</v>
      </c>
      <c r="L36" s="3">
        <v>1</v>
      </c>
      <c r="M36" s="128">
        <v>163</v>
      </c>
      <c r="N36" s="3">
        <v>1</v>
      </c>
      <c r="O36" s="132"/>
      <c r="P36" s="3"/>
      <c r="Q36" s="132"/>
      <c r="R36" s="3"/>
      <c r="S36" s="132"/>
      <c r="T36" s="3"/>
      <c r="U36" s="4">
        <v>33.5</v>
      </c>
      <c r="V36" s="130">
        <v>3.5000000000000003E-2</v>
      </c>
      <c r="W36" s="128">
        <v>161.5</v>
      </c>
      <c r="X36" s="3">
        <v>0.45</v>
      </c>
      <c r="Y36" s="128"/>
      <c r="Z36" s="3"/>
    </row>
    <row r="37" spans="1:26" x14ac:dyDescent="0.2">
      <c r="A37" s="124">
        <v>21.75</v>
      </c>
      <c r="B37" s="10">
        <v>0.92500000000000004</v>
      </c>
      <c r="C37" s="121">
        <v>34</v>
      </c>
      <c r="D37" s="123">
        <v>0.94</v>
      </c>
      <c r="E37" s="128">
        <v>166</v>
      </c>
      <c r="F37" s="3">
        <v>0.86750000000000005</v>
      </c>
      <c r="G37" s="124">
        <v>31.6</v>
      </c>
      <c r="H37" s="10">
        <v>0.89400000000000002</v>
      </c>
      <c r="I37" s="129"/>
      <c r="J37" s="3"/>
      <c r="K37" s="128">
        <v>34.5</v>
      </c>
      <c r="L37" s="3">
        <v>1</v>
      </c>
      <c r="M37" s="128">
        <v>168</v>
      </c>
      <c r="N37" s="3">
        <v>1</v>
      </c>
      <c r="O37" s="129"/>
      <c r="P37" s="3"/>
      <c r="Q37" s="129"/>
      <c r="R37" s="3"/>
      <c r="S37" s="129"/>
      <c r="T37" s="3"/>
      <c r="U37" s="4">
        <v>34.5</v>
      </c>
      <c r="V37" s="130">
        <v>3.5000000000000003E-2</v>
      </c>
      <c r="W37" s="128">
        <v>166.5</v>
      </c>
      <c r="X37" s="3">
        <v>0.45</v>
      </c>
      <c r="Y37" s="128"/>
      <c r="Z37" s="3"/>
    </row>
    <row r="38" spans="1:26" x14ac:dyDescent="0.2">
      <c r="A38" s="124">
        <v>22.67</v>
      </c>
      <c r="B38" s="10">
        <v>0.93200000000000005</v>
      </c>
      <c r="C38" s="121">
        <v>35</v>
      </c>
      <c r="D38" s="123">
        <v>0.95</v>
      </c>
      <c r="E38" s="128">
        <v>171</v>
      </c>
      <c r="F38" s="3">
        <v>0.87250000000000005</v>
      </c>
      <c r="G38" s="124">
        <v>33.08</v>
      </c>
      <c r="H38" s="10">
        <v>0.90400000000000003</v>
      </c>
      <c r="I38" s="129"/>
      <c r="J38" s="3"/>
      <c r="K38" s="128">
        <v>35.5</v>
      </c>
      <c r="L38" s="3">
        <v>1</v>
      </c>
      <c r="M38" s="128">
        <v>173</v>
      </c>
      <c r="N38" s="3">
        <v>1</v>
      </c>
      <c r="O38" s="129"/>
      <c r="P38" s="3"/>
      <c r="Q38" s="129"/>
      <c r="R38" s="3"/>
      <c r="S38" s="129"/>
      <c r="T38" s="3"/>
      <c r="U38" s="4">
        <v>35.5</v>
      </c>
      <c r="V38" s="130">
        <v>3.5000000000000003E-2</v>
      </c>
      <c r="W38" s="128">
        <v>171.5</v>
      </c>
      <c r="X38" s="3">
        <v>0.45</v>
      </c>
      <c r="Y38" s="128"/>
      <c r="Z38" s="3"/>
    </row>
    <row r="39" spans="1:26" x14ac:dyDescent="0.2">
      <c r="A39" s="124">
        <v>23.6</v>
      </c>
      <c r="B39" s="10">
        <v>0.93900000000000006</v>
      </c>
      <c r="C39" s="121">
        <v>36</v>
      </c>
      <c r="D39" s="123">
        <v>0.95</v>
      </c>
      <c r="E39" s="128">
        <v>176</v>
      </c>
      <c r="F39" s="3">
        <v>0.87250000000000005</v>
      </c>
      <c r="G39" s="124">
        <v>34.6</v>
      </c>
      <c r="H39" s="10">
        <v>0.91200000000000003</v>
      </c>
      <c r="I39" s="129"/>
      <c r="J39" s="3"/>
      <c r="K39" s="128">
        <v>36.5</v>
      </c>
      <c r="L39" s="3">
        <v>1</v>
      </c>
      <c r="M39" s="128">
        <v>178</v>
      </c>
      <c r="N39" s="3">
        <v>1</v>
      </c>
      <c r="O39" s="129"/>
      <c r="P39" s="3"/>
      <c r="Q39" s="129"/>
      <c r="R39" s="3"/>
      <c r="S39" s="129"/>
      <c r="T39" s="3"/>
      <c r="U39" s="4">
        <v>36.5</v>
      </c>
      <c r="V39" s="130">
        <v>0.04</v>
      </c>
      <c r="W39" s="128">
        <v>176.5</v>
      </c>
      <c r="X39" s="3">
        <v>0.45</v>
      </c>
      <c r="Y39" s="128"/>
      <c r="Z39" s="3"/>
    </row>
    <row r="40" spans="1:26" x14ac:dyDescent="0.2">
      <c r="A40" s="124">
        <v>24.55</v>
      </c>
      <c r="B40" s="10">
        <v>0.94400000000000006</v>
      </c>
      <c r="C40" s="121">
        <v>37</v>
      </c>
      <c r="D40" s="123">
        <v>0.95</v>
      </c>
      <c r="E40" s="128">
        <v>181</v>
      </c>
      <c r="F40" s="3">
        <v>0.875</v>
      </c>
      <c r="G40" s="124">
        <v>36.15</v>
      </c>
      <c r="H40" s="10">
        <v>0.92099999999999993</v>
      </c>
      <c r="I40" s="129"/>
      <c r="J40" s="3"/>
      <c r="K40" s="128">
        <v>37.5</v>
      </c>
      <c r="L40" s="3">
        <v>1</v>
      </c>
      <c r="M40" s="128">
        <v>183</v>
      </c>
      <c r="N40" s="3">
        <v>1</v>
      </c>
      <c r="O40" s="129"/>
      <c r="P40" s="3"/>
      <c r="Q40" s="129"/>
      <c r="R40" s="3"/>
      <c r="S40" s="129"/>
      <c r="T40" s="3"/>
      <c r="U40" s="4">
        <v>37.5</v>
      </c>
      <c r="V40" s="130">
        <v>0.04</v>
      </c>
      <c r="W40" s="128">
        <v>181.5</v>
      </c>
      <c r="X40" s="3">
        <v>0.45</v>
      </c>
      <c r="Y40" s="128"/>
      <c r="Z40" s="3"/>
    </row>
    <row r="41" spans="1:26" x14ac:dyDescent="0.2">
      <c r="A41" s="124">
        <v>25.52</v>
      </c>
      <c r="B41" s="10">
        <v>0.94900000000000007</v>
      </c>
      <c r="C41" s="121">
        <v>38</v>
      </c>
      <c r="D41" s="123">
        <v>0.95</v>
      </c>
      <c r="E41" s="128">
        <v>186</v>
      </c>
      <c r="F41" s="3">
        <v>0.87749999999999995</v>
      </c>
      <c r="G41" s="124">
        <v>37.729999999999997</v>
      </c>
      <c r="H41" s="10">
        <v>0.92900000000000005</v>
      </c>
      <c r="I41" s="129"/>
      <c r="J41" s="129"/>
      <c r="K41" s="128">
        <v>38.5</v>
      </c>
      <c r="L41" s="3">
        <v>1</v>
      </c>
      <c r="M41" s="128">
        <v>188</v>
      </c>
      <c r="N41" s="3">
        <v>1</v>
      </c>
      <c r="O41" s="129"/>
      <c r="P41" s="129"/>
      <c r="Q41" s="129"/>
      <c r="R41" s="129"/>
      <c r="S41" s="129"/>
      <c r="T41" s="129"/>
      <c r="U41" s="4">
        <v>38.5</v>
      </c>
      <c r="V41" s="130">
        <v>0.04</v>
      </c>
      <c r="W41" s="128"/>
      <c r="X41" s="3"/>
      <c r="Y41" s="128"/>
      <c r="Z41" s="3"/>
    </row>
    <row r="42" spans="1:26" x14ac:dyDescent="0.2">
      <c r="A42" s="124">
        <v>26.5</v>
      </c>
      <c r="B42" s="10">
        <v>0.95299999999999996</v>
      </c>
      <c r="C42" s="121">
        <v>39</v>
      </c>
      <c r="D42" s="123">
        <v>0.96</v>
      </c>
      <c r="E42" s="128">
        <v>191</v>
      </c>
      <c r="F42" s="3">
        <v>0.88</v>
      </c>
      <c r="G42" s="124">
        <v>39.35</v>
      </c>
      <c r="H42" s="10">
        <v>0.93500000000000005</v>
      </c>
      <c r="I42" s="129"/>
      <c r="J42" s="129"/>
      <c r="K42" s="128">
        <v>39.5</v>
      </c>
      <c r="L42" s="3">
        <v>1</v>
      </c>
      <c r="M42" s="128">
        <v>193</v>
      </c>
      <c r="N42" s="3">
        <v>1</v>
      </c>
      <c r="O42" s="129"/>
      <c r="P42" s="129"/>
      <c r="Q42" s="129"/>
      <c r="R42" s="129"/>
      <c r="S42" s="129"/>
      <c r="T42" s="129"/>
      <c r="U42" s="4">
        <v>39.5</v>
      </c>
      <c r="V42" s="130">
        <v>0.04</v>
      </c>
      <c r="W42" s="128"/>
      <c r="X42" s="3"/>
      <c r="Y42" s="128"/>
      <c r="Z42" s="3"/>
    </row>
    <row r="43" spans="1:26" x14ac:dyDescent="0.2">
      <c r="A43" s="124">
        <v>27.5</v>
      </c>
      <c r="B43" s="10">
        <v>0.95799999999999996</v>
      </c>
      <c r="C43" s="121">
        <v>40</v>
      </c>
      <c r="D43" s="123">
        <v>0.96</v>
      </c>
      <c r="E43" s="128">
        <v>196</v>
      </c>
      <c r="F43" s="3">
        <v>0.88249999999999995</v>
      </c>
      <c r="G43" s="124">
        <v>41</v>
      </c>
      <c r="H43" s="10">
        <v>0.94099999999999995</v>
      </c>
      <c r="I43" s="129"/>
      <c r="J43" s="129"/>
      <c r="K43" s="128">
        <v>40.5</v>
      </c>
      <c r="L43" s="3">
        <v>1</v>
      </c>
      <c r="M43" s="128">
        <v>198</v>
      </c>
      <c r="N43" s="3">
        <v>1</v>
      </c>
      <c r="O43" s="129"/>
      <c r="P43" s="129"/>
      <c r="Q43" s="129"/>
      <c r="R43" s="129"/>
      <c r="S43" s="129"/>
      <c r="T43" s="129"/>
      <c r="U43" s="4">
        <v>40.5</v>
      </c>
      <c r="V43" s="130">
        <v>0.04</v>
      </c>
      <c r="W43" s="128"/>
      <c r="X43" s="3"/>
      <c r="Y43" s="128"/>
      <c r="Z43" s="3"/>
    </row>
    <row r="44" spans="1:26" x14ac:dyDescent="0.2">
      <c r="A44" s="124">
        <v>28.52</v>
      </c>
      <c r="B44" s="10">
        <v>0.96099999999999997</v>
      </c>
      <c r="C44" s="121">
        <v>41</v>
      </c>
      <c r="D44" s="123">
        <v>0.96</v>
      </c>
      <c r="E44" s="128"/>
      <c r="F44" s="3"/>
      <c r="G44" s="124">
        <v>42.68</v>
      </c>
      <c r="H44" s="10">
        <v>0.94599999999999995</v>
      </c>
      <c r="I44" s="129"/>
      <c r="J44" s="129"/>
      <c r="K44" s="128">
        <v>41.5</v>
      </c>
      <c r="L44" s="3">
        <v>1</v>
      </c>
      <c r="M44" s="128">
        <v>203</v>
      </c>
      <c r="N44" s="3">
        <v>1</v>
      </c>
      <c r="O44" s="129"/>
      <c r="P44" s="129"/>
      <c r="Q44" s="129"/>
      <c r="R44" s="129"/>
      <c r="S44" s="129"/>
      <c r="T44" s="129"/>
      <c r="U44" s="4">
        <v>41.5</v>
      </c>
      <c r="V44" s="130">
        <v>0.04</v>
      </c>
      <c r="W44" s="128"/>
      <c r="X44" s="3"/>
      <c r="Y44" s="128"/>
      <c r="Z44" s="3"/>
    </row>
    <row r="45" spans="1:26" x14ac:dyDescent="0.2">
      <c r="A45" s="124">
        <v>29.55</v>
      </c>
      <c r="B45" s="10">
        <v>0.96400000000000008</v>
      </c>
      <c r="C45" s="121">
        <v>42</v>
      </c>
      <c r="D45" s="123">
        <v>0.96</v>
      </c>
      <c r="E45" s="128"/>
      <c r="F45" s="3"/>
      <c r="G45" s="124">
        <v>44.4</v>
      </c>
      <c r="H45" s="10">
        <v>0.95099999999999996</v>
      </c>
      <c r="I45" s="129"/>
      <c r="J45" s="129"/>
      <c r="K45" s="128">
        <v>42.5</v>
      </c>
      <c r="L45" s="3">
        <v>1</v>
      </c>
      <c r="M45" s="128">
        <v>208</v>
      </c>
      <c r="N45" s="3">
        <v>1</v>
      </c>
      <c r="O45" s="129"/>
      <c r="P45" s="129"/>
      <c r="Q45" s="129"/>
      <c r="R45" s="129"/>
      <c r="S45" s="129"/>
      <c r="T45" s="129"/>
      <c r="U45" s="4">
        <v>42.5</v>
      </c>
      <c r="V45" s="130">
        <v>0.04</v>
      </c>
      <c r="W45" s="128"/>
      <c r="X45" s="3"/>
      <c r="Y45" s="128"/>
      <c r="Z45" s="3"/>
    </row>
    <row r="46" spans="1:26" x14ac:dyDescent="0.2">
      <c r="A46" s="124">
        <v>30.6</v>
      </c>
      <c r="B46" s="10">
        <v>0.96700000000000008</v>
      </c>
      <c r="C46" s="121">
        <v>43</v>
      </c>
      <c r="D46" s="123">
        <v>0.96</v>
      </c>
      <c r="E46" s="128"/>
      <c r="F46" s="3"/>
      <c r="G46" s="124">
        <v>46.15</v>
      </c>
      <c r="H46" s="10">
        <v>0.95499999999999996</v>
      </c>
      <c r="I46" s="129"/>
      <c r="J46" s="129"/>
      <c r="K46" s="128">
        <v>43.5</v>
      </c>
      <c r="L46" s="3">
        <v>1</v>
      </c>
      <c r="M46" s="128">
        <v>213</v>
      </c>
      <c r="N46" s="3">
        <v>1</v>
      </c>
      <c r="O46" s="129"/>
      <c r="P46" s="129"/>
      <c r="Q46" s="129"/>
      <c r="R46" s="129"/>
      <c r="S46" s="129"/>
      <c r="T46" s="129"/>
      <c r="U46" s="4">
        <v>43.5</v>
      </c>
      <c r="V46" s="130">
        <v>0.04</v>
      </c>
      <c r="W46" s="128"/>
      <c r="X46" s="3"/>
      <c r="Y46" s="128"/>
      <c r="Z46" s="3"/>
    </row>
    <row r="47" spans="1:26" x14ac:dyDescent="0.2">
      <c r="A47" s="124">
        <v>31.67</v>
      </c>
      <c r="B47" s="10">
        <v>0.96900000000000008</v>
      </c>
      <c r="C47" s="121">
        <v>44</v>
      </c>
      <c r="D47" s="123">
        <v>0.96</v>
      </c>
      <c r="E47" s="128"/>
      <c r="F47" s="3"/>
      <c r="G47" s="124">
        <v>47.93</v>
      </c>
      <c r="H47" s="10">
        <v>0.95799999999999996</v>
      </c>
      <c r="I47" s="129"/>
      <c r="J47" s="129"/>
      <c r="K47" s="128">
        <v>44.5</v>
      </c>
      <c r="L47" s="3">
        <v>1</v>
      </c>
      <c r="M47" s="128">
        <v>218</v>
      </c>
      <c r="N47" s="3">
        <v>1</v>
      </c>
      <c r="O47" s="129"/>
      <c r="P47" s="129"/>
      <c r="Q47" s="129"/>
      <c r="R47" s="129"/>
      <c r="S47" s="129"/>
      <c r="T47" s="129"/>
      <c r="U47" s="4">
        <v>44.5</v>
      </c>
      <c r="V47" s="130">
        <v>0.04</v>
      </c>
      <c r="W47" s="128"/>
      <c r="X47" s="3"/>
      <c r="Y47" s="128"/>
      <c r="Z47" s="3"/>
    </row>
    <row r="48" spans="1:26" x14ac:dyDescent="0.2">
      <c r="A48" s="124">
        <v>32.75</v>
      </c>
      <c r="B48" s="10">
        <v>0.97199999999999998</v>
      </c>
      <c r="C48" s="121">
        <v>45</v>
      </c>
      <c r="D48" s="123">
        <v>0.96</v>
      </c>
      <c r="E48" s="128"/>
      <c r="F48" s="3"/>
      <c r="G48" s="124">
        <v>49.75</v>
      </c>
      <c r="H48" s="10">
        <v>0.96099999999999997</v>
      </c>
      <c r="I48" s="129"/>
      <c r="J48" s="129"/>
      <c r="K48" s="128">
        <v>45.5</v>
      </c>
      <c r="L48" s="3">
        <v>1</v>
      </c>
      <c r="M48" s="128">
        <v>223</v>
      </c>
      <c r="N48" s="3">
        <v>1</v>
      </c>
      <c r="O48" s="129"/>
      <c r="P48" s="129"/>
      <c r="Q48" s="129"/>
      <c r="R48" s="129"/>
      <c r="S48" s="129"/>
      <c r="T48" s="129"/>
      <c r="U48" s="4">
        <v>45.5</v>
      </c>
      <c r="V48" s="130">
        <v>0.04</v>
      </c>
      <c r="W48" s="128"/>
      <c r="X48" s="3"/>
      <c r="Y48" s="128"/>
      <c r="Z48" s="3"/>
    </row>
    <row r="49" spans="1:26" x14ac:dyDescent="0.2">
      <c r="A49" s="124">
        <v>33.85</v>
      </c>
      <c r="B49" s="10">
        <v>0.97400000000000009</v>
      </c>
      <c r="C49" s="121">
        <v>46</v>
      </c>
      <c r="D49" s="123">
        <v>0.97</v>
      </c>
      <c r="E49" s="128"/>
      <c r="F49" s="3"/>
      <c r="G49" s="124">
        <v>51.6</v>
      </c>
      <c r="H49" s="10">
        <v>0.96599999999999997</v>
      </c>
      <c r="I49" s="129"/>
      <c r="J49" s="129"/>
      <c r="K49" s="128">
        <v>46.5</v>
      </c>
      <c r="L49" s="3">
        <v>1</v>
      </c>
      <c r="M49" s="128">
        <v>228</v>
      </c>
      <c r="N49" s="3">
        <v>1</v>
      </c>
      <c r="O49" s="129"/>
      <c r="P49" s="129"/>
      <c r="Q49" s="129"/>
      <c r="R49" s="129"/>
      <c r="S49" s="129"/>
      <c r="T49" s="129"/>
      <c r="U49" s="4">
        <v>46.5</v>
      </c>
      <c r="V49" s="130">
        <v>0.04</v>
      </c>
      <c r="W49" s="128"/>
      <c r="X49" s="3"/>
      <c r="Y49" s="128"/>
      <c r="Z49" s="3"/>
    </row>
    <row r="50" spans="1:26" x14ac:dyDescent="0.2">
      <c r="A50" s="124">
        <v>34.97</v>
      </c>
      <c r="B50" s="10">
        <v>0.97599999999999998</v>
      </c>
      <c r="C50" s="121">
        <v>47</v>
      </c>
      <c r="D50" s="123">
        <v>0.97</v>
      </c>
      <c r="E50" s="128"/>
      <c r="F50" s="3"/>
      <c r="G50" s="124">
        <v>53.48</v>
      </c>
      <c r="H50" s="10">
        <v>0.97</v>
      </c>
      <c r="I50" s="129"/>
      <c r="J50" s="129"/>
      <c r="K50" s="128">
        <v>47.5</v>
      </c>
      <c r="L50" s="3">
        <v>1</v>
      </c>
      <c r="M50" s="128">
        <v>233</v>
      </c>
      <c r="N50" s="3">
        <v>1</v>
      </c>
      <c r="O50" s="129"/>
      <c r="P50" s="129"/>
      <c r="Q50" s="129"/>
      <c r="R50" s="129"/>
      <c r="S50" s="129"/>
      <c r="T50" s="129"/>
      <c r="U50" s="4">
        <v>47.5</v>
      </c>
      <c r="V50" s="130">
        <v>0.04</v>
      </c>
      <c r="W50" s="128"/>
      <c r="X50" s="3"/>
      <c r="Y50" s="128"/>
      <c r="Z50" s="3"/>
    </row>
    <row r="51" spans="1:26" x14ac:dyDescent="0.2">
      <c r="A51" s="124">
        <v>36.1</v>
      </c>
      <c r="B51" s="10">
        <v>0.97799999999999998</v>
      </c>
      <c r="C51" s="121">
        <v>48</v>
      </c>
      <c r="D51" s="123">
        <v>0.97</v>
      </c>
      <c r="E51" s="128"/>
      <c r="F51" s="3"/>
      <c r="G51" s="133">
        <v>55.4</v>
      </c>
      <c r="H51" s="24">
        <v>0.97099999999999997</v>
      </c>
      <c r="I51" s="129"/>
      <c r="J51" s="129"/>
      <c r="K51" s="128">
        <v>48.5</v>
      </c>
      <c r="L51" s="3">
        <v>1</v>
      </c>
      <c r="M51" s="128">
        <v>238</v>
      </c>
      <c r="N51" s="3">
        <v>1</v>
      </c>
      <c r="O51" s="129"/>
      <c r="P51" s="129"/>
      <c r="Q51" s="129"/>
      <c r="R51" s="129"/>
      <c r="S51" s="129"/>
      <c r="T51" s="129"/>
      <c r="U51" s="4">
        <v>48.5</v>
      </c>
      <c r="V51" s="130">
        <v>0.04</v>
      </c>
      <c r="W51" s="128"/>
      <c r="X51" s="3"/>
      <c r="Y51" s="128"/>
      <c r="Z51" s="3"/>
    </row>
    <row r="52" spans="1:26" x14ac:dyDescent="0.2">
      <c r="A52" s="124">
        <v>37.25</v>
      </c>
      <c r="B52" s="10">
        <v>0.97799999999999998</v>
      </c>
      <c r="C52" s="121">
        <v>49</v>
      </c>
      <c r="D52" s="123">
        <v>0.97</v>
      </c>
      <c r="E52" s="128"/>
      <c r="F52" s="3"/>
      <c r="G52" s="133">
        <v>57.35</v>
      </c>
      <c r="H52" s="24">
        <v>0.97499999999999998</v>
      </c>
      <c r="I52" s="129"/>
      <c r="J52" s="129"/>
      <c r="K52" s="128">
        <v>49.5</v>
      </c>
      <c r="L52" s="3">
        <v>1</v>
      </c>
      <c r="M52" s="128">
        <v>243</v>
      </c>
      <c r="N52" s="3">
        <v>1</v>
      </c>
      <c r="O52" s="129"/>
      <c r="P52" s="129"/>
      <c r="Q52" s="129"/>
      <c r="R52" s="129"/>
      <c r="S52" s="129"/>
      <c r="T52" s="129"/>
      <c r="U52" s="4">
        <v>49.5</v>
      </c>
      <c r="V52" s="130">
        <v>0.04</v>
      </c>
      <c r="W52" s="128"/>
      <c r="X52" s="3"/>
      <c r="Y52" s="128"/>
      <c r="Z52" s="3"/>
    </row>
    <row r="53" spans="1:26" x14ac:dyDescent="0.2">
      <c r="A53" s="124">
        <v>38.42</v>
      </c>
      <c r="B53" s="10">
        <v>0.98</v>
      </c>
      <c r="C53" s="121">
        <v>50</v>
      </c>
      <c r="D53" s="123">
        <v>0.97</v>
      </c>
      <c r="E53" s="128"/>
      <c r="F53" s="3"/>
      <c r="G53" s="133">
        <v>59.33</v>
      </c>
      <c r="H53" s="24">
        <v>0.97699999999999998</v>
      </c>
      <c r="I53" s="129"/>
      <c r="J53" s="129"/>
      <c r="K53" s="128">
        <v>50.5</v>
      </c>
      <c r="L53" s="3">
        <v>1</v>
      </c>
      <c r="M53" s="128">
        <v>248</v>
      </c>
      <c r="N53" s="3">
        <v>1</v>
      </c>
      <c r="O53" s="129"/>
      <c r="P53" s="129"/>
      <c r="Q53" s="129"/>
      <c r="R53" s="129"/>
      <c r="S53" s="129"/>
      <c r="T53" s="129"/>
      <c r="U53" s="4">
        <v>50.5</v>
      </c>
      <c r="V53" s="130">
        <v>0.04</v>
      </c>
      <c r="W53" s="128"/>
      <c r="X53" s="3"/>
      <c r="Y53" s="128"/>
      <c r="Z53" s="3"/>
    </row>
    <row r="54" spans="1:26" x14ac:dyDescent="0.2">
      <c r="A54" s="124">
        <v>39.6</v>
      </c>
      <c r="B54" s="10">
        <v>0.98099999999999998</v>
      </c>
      <c r="C54" s="121">
        <v>51</v>
      </c>
      <c r="D54" s="123">
        <v>0.97</v>
      </c>
      <c r="E54" s="128"/>
      <c r="F54" s="3"/>
      <c r="G54" s="133">
        <v>61.35</v>
      </c>
      <c r="H54" s="24">
        <v>0.98</v>
      </c>
      <c r="I54" s="129"/>
      <c r="J54" s="129"/>
      <c r="K54" s="128">
        <v>51.5</v>
      </c>
      <c r="L54" s="3">
        <v>1</v>
      </c>
      <c r="M54" s="128">
        <v>253</v>
      </c>
      <c r="N54" s="3">
        <v>1</v>
      </c>
      <c r="O54" s="129"/>
      <c r="P54" s="129"/>
      <c r="Q54" s="129"/>
      <c r="R54" s="129"/>
      <c r="S54" s="129"/>
      <c r="T54" s="129"/>
      <c r="U54" s="4">
        <v>51.5</v>
      </c>
      <c r="V54" s="130">
        <v>0.04</v>
      </c>
      <c r="W54" s="128"/>
      <c r="X54" s="3"/>
      <c r="Y54" s="128"/>
      <c r="Z54" s="3"/>
    </row>
    <row r="55" spans="1:26" x14ac:dyDescent="0.2">
      <c r="A55" s="124">
        <v>40.799999999999997</v>
      </c>
      <c r="B55" s="10">
        <v>0.98199999999999998</v>
      </c>
      <c r="C55" s="121">
        <v>52</v>
      </c>
      <c r="D55" s="123">
        <v>0.97</v>
      </c>
      <c r="E55" s="128"/>
      <c r="F55" s="3"/>
      <c r="G55" s="133">
        <v>63.4</v>
      </c>
      <c r="H55" s="24">
        <v>0.98</v>
      </c>
      <c r="I55" s="129"/>
      <c r="J55" s="129"/>
      <c r="K55" s="128">
        <v>52.5</v>
      </c>
      <c r="L55" s="3">
        <v>1</v>
      </c>
      <c r="M55" s="128">
        <v>258</v>
      </c>
      <c r="N55" s="3">
        <v>1</v>
      </c>
      <c r="O55" s="129"/>
      <c r="P55" s="129"/>
      <c r="Q55" s="129"/>
      <c r="R55" s="129"/>
      <c r="S55" s="129"/>
      <c r="T55" s="129"/>
      <c r="U55" s="4">
        <v>52.5</v>
      </c>
      <c r="V55" s="130">
        <v>0.04</v>
      </c>
      <c r="W55" s="128"/>
      <c r="X55" s="3"/>
      <c r="Y55" s="128"/>
      <c r="Z55" s="3"/>
    </row>
    <row r="56" spans="1:26" x14ac:dyDescent="0.2">
      <c r="A56" s="124">
        <v>42.02</v>
      </c>
      <c r="B56" s="10">
        <v>0.98299999999999998</v>
      </c>
      <c r="C56" s="121">
        <v>53</v>
      </c>
      <c r="D56" s="123">
        <v>0.97</v>
      </c>
      <c r="E56" s="128"/>
      <c r="F56" s="3"/>
      <c r="G56" s="133">
        <v>65.48</v>
      </c>
      <c r="H56" s="24">
        <v>0.98199999999999998</v>
      </c>
      <c r="I56" s="129"/>
      <c r="J56" s="129"/>
      <c r="K56" s="128">
        <v>53.5</v>
      </c>
      <c r="L56" s="3">
        <v>1</v>
      </c>
      <c r="M56" s="128">
        <v>263</v>
      </c>
      <c r="N56" s="3">
        <v>1</v>
      </c>
      <c r="O56" s="129"/>
      <c r="P56" s="129"/>
      <c r="Q56" s="129"/>
      <c r="R56" s="129"/>
      <c r="S56" s="129"/>
      <c r="T56" s="129"/>
      <c r="U56" s="4">
        <v>53.5</v>
      </c>
      <c r="V56" s="130">
        <v>0.04</v>
      </c>
      <c r="W56" s="128"/>
      <c r="X56" s="3"/>
      <c r="Y56" s="128"/>
      <c r="Z56" s="3"/>
    </row>
    <row r="57" spans="1:26" x14ac:dyDescent="0.2">
      <c r="C57" s="121">
        <v>54</v>
      </c>
      <c r="D57" s="123">
        <v>0.97</v>
      </c>
      <c r="E57" s="128"/>
      <c r="F57" s="3"/>
      <c r="G57" s="133">
        <v>67.599999999999994</v>
      </c>
      <c r="H57" s="24">
        <v>0.98299999999999998</v>
      </c>
      <c r="I57" s="129"/>
      <c r="J57" s="129"/>
      <c r="K57" s="128">
        <v>54.5</v>
      </c>
      <c r="L57" s="3">
        <v>1</v>
      </c>
      <c r="M57" s="128">
        <v>268</v>
      </c>
      <c r="N57" s="3">
        <v>1</v>
      </c>
      <c r="O57" s="129"/>
      <c r="P57" s="129"/>
      <c r="Q57" s="129"/>
      <c r="R57" s="129"/>
      <c r="S57" s="129"/>
      <c r="T57" s="129"/>
      <c r="U57" s="4">
        <v>54.5</v>
      </c>
      <c r="V57" s="130">
        <v>0.04</v>
      </c>
      <c r="W57" s="128"/>
      <c r="X57" s="3"/>
      <c r="Y57" s="128"/>
      <c r="Z57" s="3"/>
    </row>
    <row r="58" spans="1:26" x14ac:dyDescent="0.2">
      <c r="C58" s="121">
        <v>55</v>
      </c>
      <c r="D58" s="123">
        <v>0.98</v>
      </c>
      <c r="E58" s="128"/>
      <c r="F58" s="3"/>
      <c r="G58" s="133">
        <v>69.75</v>
      </c>
      <c r="H58" s="24">
        <v>0.98599999999999999</v>
      </c>
      <c r="I58" s="129"/>
      <c r="J58" s="129"/>
      <c r="K58" s="128">
        <v>55.5</v>
      </c>
      <c r="L58" s="3">
        <v>1</v>
      </c>
      <c r="M58" s="128">
        <v>273</v>
      </c>
      <c r="N58" s="3">
        <v>1</v>
      </c>
      <c r="O58" s="129"/>
      <c r="P58" s="129"/>
      <c r="Q58" s="129"/>
      <c r="R58" s="129"/>
      <c r="S58" s="129"/>
      <c r="T58" s="129"/>
      <c r="U58" s="4">
        <v>55.5</v>
      </c>
      <c r="V58" s="130">
        <v>0.04</v>
      </c>
      <c r="W58" s="128"/>
      <c r="X58" s="3"/>
      <c r="Y58" s="128"/>
      <c r="Z58" s="3"/>
    </row>
    <row r="59" spans="1:26" x14ac:dyDescent="0.2">
      <c r="C59" s="121">
        <v>56</v>
      </c>
      <c r="D59" s="123">
        <v>0.98</v>
      </c>
      <c r="E59" s="128"/>
      <c r="F59" s="3"/>
      <c r="G59" s="133">
        <v>71.930000000000007</v>
      </c>
      <c r="H59" s="24">
        <v>0.98699999999999999</v>
      </c>
      <c r="I59" s="129"/>
      <c r="J59" s="129"/>
      <c r="K59" s="128">
        <v>56.5</v>
      </c>
      <c r="L59" s="3">
        <v>1</v>
      </c>
      <c r="M59" s="128">
        <v>278</v>
      </c>
      <c r="N59" s="3">
        <v>1</v>
      </c>
      <c r="O59" s="129"/>
      <c r="P59" s="129"/>
      <c r="Q59" s="129"/>
      <c r="R59" s="129"/>
      <c r="S59" s="129"/>
      <c r="T59" s="129"/>
      <c r="U59" s="4">
        <v>56.5</v>
      </c>
      <c r="V59" s="130">
        <v>0.04</v>
      </c>
      <c r="W59" s="128"/>
      <c r="X59" s="3"/>
      <c r="Y59" s="128"/>
      <c r="Z59" s="3"/>
    </row>
    <row r="60" spans="1:26" x14ac:dyDescent="0.2">
      <c r="C60" s="121">
        <v>57</v>
      </c>
      <c r="D60" s="123">
        <v>0.98</v>
      </c>
      <c r="E60" s="128"/>
      <c r="F60" s="3"/>
      <c r="G60" s="133">
        <v>74.150000000000006</v>
      </c>
      <c r="H60" s="24">
        <v>0.98799999999999999</v>
      </c>
      <c r="I60" s="129"/>
      <c r="J60" s="129"/>
      <c r="K60" s="128">
        <v>57.5</v>
      </c>
      <c r="L60" s="3">
        <v>1</v>
      </c>
      <c r="M60" s="128">
        <v>283</v>
      </c>
      <c r="N60" s="3">
        <v>1</v>
      </c>
      <c r="O60" s="129"/>
      <c r="P60" s="129"/>
      <c r="Q60" s="129"/>
      <c r="R60" s="129"/>
      <c r="S60" s="129"/>
      <c r="T60" s="129"/>
      <c r="U60" s="4">
        <v>57.5</v>
      </c>
      <c r="V60" s="130">
        <v>0.04</v>
      </c>
      <c r="W60" s="128"/>
      <c r="X60" s="3"/>
      <c r="Y60" s="128"/>
      <c r="Z60" s="3"/>
    </row>
    <row r="61" spans="1:26" x14ac:dyDescent="0.2">
      <c r="C61" s="121">
        <v>58</v>
      </c>
      <c r="D61" s="123">
        <v>0.98</v>
      </c>
      <c r="E61" s="128"/>
      <c r="F61" s="3"/>
      <c r="G61" s="133">
        <v>76.400000000000006</v>
      </c>
      <c r="H61" s="24">
        <v>0.99</v>
      </c>
      <c r="I61" s="129"/>
      <c r="J61" s="129"/>
      <c r="K61" s="128">
        <v>58.5</v>
      </c>
      <c r="L61" s="3">
        <v>1</v>
      </c>
      <c r="M61" s="128">
        <v>288</v>
      </c>
      <c r="N61" s="3">
        <v>1</v>
      </c>
      <c r="O61" s="129"/>
      <c r="P61" s="129"/>
      <c r="Q61" s="129"/>
      <c r="R61" s="129"/>
      <c r="S61" s="129"/>
      <c r="T61" s="129"/>
      <c r="U61" s="4">
        <v>58.5</v>
      </c>
      <c r="V61" s="130">
        <v>0.04</v>
      </c>
      <c r="W61" s="128"/>
      <c r="X61" s="3"/>
      <c r="Y61" s="128"/>
      <c r="Z61" s="3"/>
    </row>
    <row r="62" spans="1:26" x14ac:dyDescent="0.2">
      <c r="C62" s="121">
        <v>59</v>
      </c>
      <c r="D62" s="123">
        <v>0.98</v>
      </c>
      <c r="E62" s="128"/>
      <c r="F62" s="3"/>
      <c r="G62" s="133">
        <v>78.680000000000007</v>
      </c>
      <c r="H62" s="24">
        <v>0.99</v>
      </c>
      <c r="I62" s="129"/>
      <c r="J62" s="129"/>
      <c r="K62" s="128">
        <v>59.5</v>
      </c>
      <c r="L62" s="3">
        <v>1</v>
      </c>
      <c r="M62" s="128">
        <v>293</v>
      </c>
      <c r="N62" s="3">
        <v>1</v>
      </c>
      <c r="O62" s="129"/>
      <c r="P62" s="129"/>
      <c r="Q62" s="129"/>
      <c r="R62" s="129"/>
      <c r="S62" s="129"/>
      <c r="T62" s="129"/>
      <c r="U62" s="4">
        <v>59.5</v>
      </c>
      <c r="V62" s="130">
        <v>0.04</v>
      </c>
      <c r="W62" s="128"/>
      <c r="X62" s="3"/>
      <c r="Y62" s="128"/>
      <c r="Z62" s="3"/>
    </row>
    <row r="63" spans="1:26" x14ac:dyDescent="0.2">
      <c r="C63" s="121">
        <v>60</v>
      </c>
      <c r="D63" s="123">
        <v>0.98</v>
      </c>
      <c r="E63" s="128"/>
      <c r="F63" s="3"/>
      <c r="G63" s="133">
        <v>81</v>
      </c>
      <c r="H63" s="24">
        <v>0.99199999999999999</v>
      </c>
      <c r="I63" s="129"/>
      <c r="J63" s="129"/>
      <c r="K63" s="128">
        <v>60.5</v>
      </c>
      <c r="L63" s="3">
        <v>1</v>
      </c>
      <c r="M63" s="128">
        <v>298</v>
      </c>
      <c r="N63" s="3">
        <v>1</v>
      </c>
      <c r="O63" s="129"/>
      <c r="P63" s="129"/>
      <c r="Q63" s="129"/>
      <c r="R63" s="129"/>
      <c r="S63" s="129"/>
      <c r="T63" s="129"/>
      <c r="U63" s="4">
        <v>60.5</v>
      </c>
      <c r="V63" s="130">
        <v>0.04</v>
      </c>
      <c r="W63" s="128"/>
      <c r="X63" s="3"/>
      <c r="Y63" s="128"/>
      <c r="Z63" s="3"/>
    </row>
    <row r="64" spans="1:26" x14ac:dyDescent="0.2">
      <c r="C64" s="121">
        <v>61</v>
      </c>
      <c r="D64" s="123">
        <v>0.98</v>
      </c>
      <c r="E64" s="128"/>
      <c r="F64" s="3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30"/>
      <c r="W64" s="129"/>
      <c r="X64" s="129"/>
      <c r="Y64" s="129"/>
      <c r="Z64" s="129"/>
    </row>
    <row r="65" spans="2:26" x14ac:dyDescent="0.2">
      <c r="C65" s="121"/>
      <c r="D65" s="122"/>
      <c r="E65" s="128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spans="2:26" x14ac:dyDescent="0.2">
      <c r="B66" s="124"/>
      <c r="C66" s="121"/>
      <c r="D66" s="122"/>
      <c r="E66" s="128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spans="2:26" x14ac:dyDescent="0.2">
      <c r="B67" s="124"/>
      <c r="C67" s="121"/>
      <c r="D67" s="122"/>
      <c r="E67" s="128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spans="2:26" x14ac:dyDescent="0.2">
      <c r="B68" s="124"/>
      <c r="C68" s="121"/>
      <c r="D68" s="122"/>
      <c r="E68" s="128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spans="2:26" x14ac:dyDescent="0.2">
      <c r="B69" s="124"/>
      <c r="C69" s="121"/>
      <c r="D69" s="122"/>
      <c r="E69" s="128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spans="2:26" x14ac:dyDescent="0.2">
      <c r="B70" s="124"/>
      <c r="C70" s="121"/>
      <c r="D70" s="122"/>
      <c r="E70" s="128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spans="2:26" x14ac:dyDescent="0.2">
      <c r="B71" s="124"/>
      <c r="C71" s="121"/>
      <c r="D71" s="122"/>
      <c r="E71" s="128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spans="2:26" x14ac:dyDescent="0.2">
      <c r="B72" s="124"/>
      <c r="C72" s="121"/>
      <c r="D72" s="122"/>
      <c r="E72" s="128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spans="2:26" x14ac:dyDescent="0.2">
      <c r="B73" s="124"/>
      <c r="C73" s="121"/>
      <c r="D73" s="122"/>
      <c r="E73" s="128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spans="2:26" x14ac:dyDescent="0.2">
      <c r="B74" s="124"/>
      <c r="C74" s="121"/>
      <c r="D74" s="122"/>
      <c r="E74" s="128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spans="2:26" x14ac:dyDescent="0.2">
      <c r="B75" s="124"/>
      <c r="C75" s="121"/>
      <c r="D75" s="122"/>
      <c r="E75" s="128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spans="2:26" x14ac:dyDescent="0.2">
      <c r="B76" s="124"/>
      <c r="C76" s="121"/>
      <c r="D76" s="122"/>
      <c r="E76" s="128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spans="2:26" x14ac:dyDescent="0.2">
      <c r="B77" s="124"/>
      <c r="C77" s="121"/>
      <c r="D77" s="122"/>
      <c r="E77" s="128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spans="2:26" x14ac:dyDescent="0.2">
      <c r="B78" s="124"/>
      <c r="C78" s="121"/>
      <c r="D78" s="122"/>
      <c r="E78" s="128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spans="2:26" x14ac:dyDescent="0.2">
      <c r="B79" s="124"/>
      <c r="C79" s="121"/>
      <c r="D79" s="122"/>
      <c r="E79" s="128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spans="2:26" x14ac:dyDescent="0.2">
      <c r="B80" s="124"/>
      <c r="C80" s="121"/>
      <c r="D80" s="122"/>
      <c r="E80" s="128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spans="2:26" x14ac:dyDescent="0.2">
      <c r="B81" s="124"/>
      <c r="C81" s="121"/>
      <c r="D81" s="122"/>
      <c r="E81" s="128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spans="2:26" x14ac:dyDescent="0.2">
      <c r="B82" s="124"/>
      <c r="C82" s="121"/>
      <c r="D82" s="122"/>
      <c r="E82" s="128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spans="2:26" x14ac:dyDescent="0.2">
      <c r="B83" s="124"/>
      <c r="C83" s="121"/>
      <c r="D83" s="122"/>
      <c r="E83" s="128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spans="2:26" x14ac:dyDescent="0.2">
      <c r="B84" s="124"/>
      <c r="C84" s="121"/>
      <c r="D84" s="122"/>
      <c r="E84" s="128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spans="2:26" x14ac:dyDescent="0.2">
      <c r="B85" s="124"/>
      <c r="C85" s="121"/>
      <c r="D85" s="122"/>
      <c r="E85" s="128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spans="2:26" x14ac:dyDescent="0.2">
      <c r="B86" s="124"/>
      <c r="C86" s="122"/>
      <c r="D86" s="122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spans="2:26" x14ac:dyDescent="0.2">
      <c r="B87" s="124"/>
      <c r="C87" s="122"/>
      <c r="D87" s="122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spans="2:26" x14ac:dyDescent="0.2">
      <c r="B88" s="124"/>
      <c r="C88" s="122"/>
      <c r="D88" s="122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spans="2:26" x14ac:dyDescent="0.2">
      <c r="B89" s="124"/>
      <c r="C89" s="122"/>
      <c r="D89" s="122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spans="2:26" x14ac:dyDescent="0.2">
      <c r="B90" s="124"/>
      <c r="C90" s="122"/>
      <c r="D90" s="122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spans="2:26" x14ac:dyDescent="0.2">
      <c r="B91" s="124"/>
      <c r="C91" s="122"/>
      <c r="D91" s="122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spans="2:26" x14ac:dyDescent="0.2">
      <c r="B92" s="124"/>
      <c r="C92" s="122"/>
      <c r="D92" s="122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spans="2:26" x14ac:dyDescent="0.2">
      <c r="B93" s="124"/>
      <c r="C93" s="122"/>
      <c r="D93" s="122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Fill="0" autoLine="0" autoPict="0">
                <anchor moveWithCells="1">
                  <from>
                    <xdr:col>27</xdr:col>
                    <xdr:colOff>406400</xdr:colOff>
                    <xdr:row>6</xdr:row>
                    <xdr:rowOff>114300</xdr:rowOff>
                  </from>
                  <to>
                    <xdr:col>29</xdr:col>
                    <xdr:colOff>596900</xdr:colOff>
                    <xdr:row>13</xdr:row>
                    <xdr:rowOff>114300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8"/>
  <sheetViews>
    <sheetView workbookViewId="0">
      <selection activeCell="F1" sqref="F1"/>
    </sheetView>
  </sheetViews>
  <sheetFormatPr baseColWidth="10" defaultRowHeight="16" x14ac:dyDescent="0.2"/>
  <cols>
    <col min="1" max="1" width="4.33203125" customWidth="1"/>
    <col min="2" max="2" width="12" bestFit="1" customWidth="1"/>
    <col min="3" max="3" width="15.33203125" style="134" customWidth="1"/>
    <col min="4" max="4" width="17.33203125" customWidth="1"/>
    <col min="5" max="5" width="15.5" customWidth="1"/>
  </cols>
  <sheetData>
    <row r="1" spans="1:5" ht="31" customHeight="1" x14ac:dyDescent="0.2">
      <c r="A1" s="136" t="s">
        <v>91</v>
      </c>
      <c r="B1" s="136" t="s">
        <v>60</v>
      </c>
      <c r="C1" s="129" t="s">
        <v>33</v>
      </c>
      <c r="D1" s="137" t="s">
        <v>38</v>
      </c>
      <c r="E1" s="136" t="s">
        <v>39</v>
      </c>
    </row>
    <row r="2" spans="1:5" x14ac:dyDescent="0.2">
      <c r="B2" t="s">
        <v>89</v>
      </c>
      <c r="C2" s="137" t="s">
        <v>18</v>
      </c>
      <c r="D2" s="136" t="s">
        <v>19</v>
      </c>
      <c r="E2" s="135" t="s">
        <v>40</v>
      </c>
    </row>
    <row r="3" spans="1:5" x14ac:dyDescent="0.2">
      <c r="C3" s="137"/>
      <c r="D3" s="136"/>
      <c r="E3" s="135"/>
    </row>
    <row r="4" spans="1:5" x14ac:dyDescent="0.2">
      <c r="B4" t="s">
        <v>34</v>
      </c>
      <c r="C4" s="137" t="s">
        <v>18</v>
      </c>
      <c r="D4" s="136" t="s">
        <v>19</v>
      </c>
      <c r="E4" s="135" t="s">
        <v>40</v>
      </c>
    </row>
    <row r="5" spans="1:5" x14ac:dyDescent="0.2">
      <c r="C5" s="137"/>
      <c r="D5" s="136"/>
      <c r="E5" s="135"/>
    </row>
    <row r="6" spans="1:5" x14ac:dyDescent="0.2">
      <c r="B6" t="s">
        <v>35</v>
      </c>
      <c r="C6" s="137" t="s">
        <v>18</v>
      </c>
      <c r="D6" s="136" t="s">
        <v>41</v>
      </c>
      <c r="E6" s="135" t="s">
        <v>40</v>
      </c>
    </row>
    <row r="7" spans="1:5" x14ac:dyDescent="0.2">
      <c r="C7" s="137"/>
      <c r="D7" s="136"/>
      <c r="E7" s="135"/>
    </row>
    <row r="8" spans="1:5" x14ac:dyDescent="0.2">
      <c r="B8" t="s">
        <v>36</v>
      </c>
      <c r="C8" s="137" t="s">
        <v>23</v>
      </c>
      <c r="D8" s="136" t="s">
        <v>19</v>
      </c>
      <c r="E8" s="135" t="s">
        <v>40</v>
      </c>
    </row>
    <row r="9" spans="1:5" x14ac:dyDescent="0.2">
      <c r="C9" s="137"/>
      <c r="D9" s="136"/>
      <c r="E9" s="135"/>
    </row>
    <row r="10" spans="1:5" x14ac:dyDescent="0.2">
      <c r="B10" t="s">
        <v>43</v>
      </c>
      <c r="C10" s="137" t="s">
        <v>23</v>
      </c>
      <c r="D10" s="136" t="s">
        <v>19</v>
      </c>
      <c r="E10" s="135" t="s">
        <v>40</v>
      </c>
    </row>
    <row r="11" spans="1:5" x14ac:dyDescent="0.2">
      <c r="C11" s="137"/>
      <c r="D11" s="136"/>
      <c r="E11" s="135"/>
    </row>
    <row r="12" spans="1:5" x14ac:dyDescent="0.2">
      <c r="B12" t="s">
        <v>45</v>
      </c>
      <c r="C12" s="137" t="s">
        <v>22</v>
      </c>
      <c r="D12" s="136" t="s">
        <v>19</v>
      </c>
      <c r="E12" s="135" t="s">
        <v>40</v>
      </c>
    </row>
    <row r="13" spans="1:5" x14ac:dyDescent="0.2">
      <c r="C13" s="137"/>
      <c r="D13" s="136"/>
      <c r="E13" s="135"/>
    </row>
    <row r="14" spans="1:5" x14ac:dyDescent="0.2">
      <c r="B14" t="s">
        <v>46</v>
      </c>
      <c r="C14" s="137" t="s">
        <v>22</v>
      </c>
      <c r="D14" s="136" t="s">
        <v>41</v>
      </c>
      <c r="E14" s="135" t="s">
        <v>40</v>
      </c>
    </row>
    <row r="15" spans="1:5" x14ac:dyDescent="0.2">
      <c r="C15" s="137"/>
      <c r="D15" s="136"/>
      <c r="E15" s="135"/>
    </row>
    <row r="16" spans="1:5" x14ac:dyDescent="0.2">
      <c r="B16" t="s">
        <v>49</v>
      </c>
      <c r="C16" s="137" t="s">
        <v>28</v>
      </c>
      <c r="D16" s="136" t="s">
        <v>19</v>
      </c>
      <c r="E16" s="135" t="s">
        <v>40</v>
      </c>
    </row>
    <row r="17" spans="2:5" x14ac:dyDescent="0.2">
      <c r="C17" s="137"/>
      <c r="D17" s="136"/>
      <c r="E17" s="135"/>
    </row>
    <row r="18" spans="2:5" x14ac:dyDescent="0.2">
      <c r="B18" t="s">
        <v>50</v>
      </c>
      <c r="C18" s="137" t="s">
        <v>28</v>
      </c>
      <c r="D18" s="136" t="s">
        <v>20</v>
      </c>
      <c r="E18" s="135" t="s">
        <v>40</v>
      </c>
    </row>
    <row r="19" spans="2:5" x14ac:dyDescent="0.2">
      <c r="C19" s="137"/>
      <c r="D19" s="136"/>
      <c r="E19" s="135"/>
    </row>
    <row r="20" spans="2:5" x14ac:dyDescent="0.2">
      <c r="B20" t="s">
        <v>58</v>
      </c>
      <c r="C20" s="137" t="s">
        <v>44</v>
      </c>
      <c r="D20" s="136" t="s">
        <v>19</v>
      </c>
      <c r="E20" s="135" t="s">
        <v>53</v>
      </c>
    </row>
    <row r="21" spans="2:5" x14ac:dyDescent="0.2">
      <c r="C21" s="137"/>
      <c r="D21" s="136"/>
      <c r="E21" s="135"/>
    </row>
    <row r="22" spans="2:5" x14ac:dyDescent="0.2">
      <c r="B22" t="s">
        <v>54</v>
      </c>
      <c r="C22" s="137" t="s">
        <v>90</v>
      </c>
      <c r="D22" s="136" t="s">
        <v>19</v>
      </c>
      <c r="E22" s="135" t="s">
        <v>40</v>
      </c>
    </row>
    <row r="23" spans="2:5" x14ac:dyDescent="0.2">
      <c r="C23" s="137"/>
      <c r="D23" s="136"/>
      <c r="E23" s="135"/>
    </row>
    <row r="24" spans="2:5" x14ac:dyDescent="0.2">
      <c r="B24" t="s">
        <v>55</v>
      </c>
      <c r="C24" s="137" t="s">
        <v>90</v>
      </c>
      <c r="D24" s="136" t="s">
        <v>20</v>
      </c>
      <c r="E24" s="135" t="s">
        <v>40</v>
      </c>
    </row>
    <row r="25" spans="2:5" x14ac:dyDescent="0.2">
      <c r="C25" s="137"/>
      <c r="D25" s="136"/>
      <c r="E25" s="135"/>
    </row>
    <row r="26" spans="2:5" ht="32" x14ac:dyDescent="0.2">
      <c r="B26" t="s">
        <v>52</v>
      </c>
      <c r="C26" s="137" t="s">
        <v>32</v>
      </c>
      <c r="D26" s="136" t="s">
        <v>19</v>
      </c>
      <c r="E26" s="135" t="s">
        <v>53</v>
      </c>
    </row>
    <row r="27" spans="2:5" x14ac:dyDescent="0.2">
      <c r="C27" s="137"/>
      <c r="D27" s="136"/>
      <c r="E27" s="135"/>
    </row>
    <row r="28" spans="2:5" x14ac:dyDescent="0.2">
      <c r="D28" s="2"/>
    </row>
  </sheetData>
  <pageMargins left="0.7" right="0.7" top="0.75" bottom="0.75" header="0.3" footer="0.3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0" r:id="rId3" name="Check Box 2">
              <controlPr defaultSize="0" autoFill="0" autoLine="0" autoPict="0" altText="">
                <anchor mov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2</xdr:col>
                    <xdr:colOff>952500</xdr:colOff>
                    <xdr:row>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32" r:id="rId4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2</xdr:col>
                    <xdr:colOff>952500</xdr:colOff>
                    <xdr:row>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33" r:id="rId5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0</xdr:rowOff>
                  </from>
                  <to>
                    <xdr:col>2</xdr:col>
                    <xdr:colOff>952500</xdr:colOff>
                    <xdr:row>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34" r:id="rId6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0</xdr:rowOff>
                  </from>
                  <to>
                    <xdr:col>2</xdr:col>
                    <xdr:colOff>952500</xdr:colOff>
                    <xdr:row>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35" r:id="rId7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0</xdr:rowOff>
                  </from>
                  <to>
                    <xdr:col>2</xdr:col>
                    <xdr:colOff>952500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36" r:id="rId8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0</xdr:rowOff>
                  </from>
                  <to>
                    <xdr:col>2</xdr:col>
                    <xdr:colOff>952500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37" r:id="rId9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0</xdr:rowOff>
                  </from>
                  <to>
                    <xdr:col>2</xdr:col>
                    <xdr:colOff>952500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38" r:id="rId10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0</xdr:rowOff>
                  </from>
                  <to>
                    <xdr:col>2</xdr:col>
                    <xdr:colOff>952500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39" r:id="rId11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0</xdr:rowOff>
                  </from>
                  <to>
                    <xdr:col>2</xdr:col>
                    <xdr:colOff>952500</xdr:colOff>
                    <xdr:row>17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40" r:id="rId12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0</xdr:rowOff>
                  </from>
                  <to>
                    <xdr:col>2</xdr:col>
                    <xdr:colOff>952500</xdr:colOff>
                    <xdr:row>19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41" r:id="rId13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952500</xdr:colOff>
                    <xdr:row>20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42" r:id="rId14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0</xdr:rowOff>
                  </from>
                  <to>
                    <xdr:col>2</xdr:col>
                    <xdr:colOff>952500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43" r:id="rId15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0</xdr:rowOff>
                  </from>
                  <to>
                    <xdr:col>2</xdr:col>
                    <xdr:colOff>952500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44" r:id="rId16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0</xdr:rowOff>
                  </from>
                  <to>
                    <xdr:col>2</xdr:col>
                    <xdr:colOff>952500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  <tableParts count="1">
    <tablePart r:id="rId17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"/>
  <sheetViews>
    <sheetView workbookViewId="0">
      <selection activeCell="C67" sqref="C67"/>
    </sheetView>
  </sheetViews>
  <sheetFormatPr baseColWidth="10" defaultRowHeight="16" x14ac:dyDescent="0.2"/>
  <cols>
    <col min="1" max="1" width="15.83203125" style="124" bestFit="1" customWidth="1"/>
    <col min="2" max="2" width="19.6640625" style="10" bestFit="1" customWidth="1"/>
    <col min="3" max="4" width="10.83203125" style="124"/>
    <col min="5" max="5" width="17.1640625" style="124" bestFit="1" customWidth="1"/>
    <col min="6" max="6" width="19.83203125" style="124" bestFit="1" customWidth="1"/>
    <col min="7" max="7" width="17.1640625" style="124" bestFit="1" customWidth="1"/>
    <col min="8" max="8" width="19.83203125" style="124" bestFit="1" customWidth="1"/>
    <col min="9" max="9" width="17.1640625" style="124" bestFit="1" customWidth="1"/>
    <col min="10" max="10" width="19.83203125" style="124" bestFit="1" customWidth="1"/>
    <col min="11" max="11" width="17.1640625" style="124" bestFit="1" customWidth="1"/>
    <col min="12" max="12" width="19.83203125" style="124" bestFit="1" customWidth="1"/>
    <col min="13" max="13" width="17.1640625" style="124" bestFit="1" customWidth="1"/>
    <col min="14" max="14" width="19.83203125" style="124" bestFit="1" customWidth="1"/>
    <col min="15" max="15" width="17.1640625" style="124" bestFit="1" customWidth="1"/>
    <col min="16" max="16" width="19.83203125" style="124" bestFit="1" customWidth="1"/>
    <col min="17" max="17" width="17.1640625" style="124" bestFit="1" customWidth="1"/>
    <col min="18" max="18" width="19.83203125" style="124" bestFit="1" customWidth="1"/>
    <col min="19" max="19" width="17.1640625" style="124" bestFit="1" customWidth="1"/>
    <col min="20" max="20" width="19.83203125" style="124" bestFit="1" customWidth="1"/>
    <col min="21" max="21" width="17.1640625" style="124" customWidth="1"/>
    <col min="22" max="22" width="19.83203125" style="124" bestFit="1" customWidth="1"/>
    <col min="23" max="23" width="17.1640625" style="124" bestFit="1" customWidth="1"/>
    <col min="24" max="24" width="19.83203125" style="124" bestFit="1" customWidth="1"/>
    <col min="25" max="25" width="17.1640625" style="124" bestFit="1" customWidth="1"/>
    <col min="26" max="26" width="19.83203125" style="124" bestFit="1" customWidth="1"/>
    <col min="27" max="16384" width="10.83203125" style="124"/>
  </cols>
  <sheetData>
    <row r="1" spans="1:26" x14ac:dyDescent="0.2">
      <c r="A1" s="124" t="s">
        <v>18</v>
      </c>
      <c r="C1" s="124" t="s">
        <v>34</v>
      </c>
      <c r="E1" s="124" t="s">
        <v>35</v>
      </c>
      <c r="G1" s="124" t="s">
        <v>23</v>
      </c>
      <c r="I1" s="124" t="s">
        <v>43</v>
      </c>
      <c r="K1" s="124" t="s">
        <v>45</v>
      </c>
      <c r="M1" s="124" t="s">
        <v>46</v>
      </c>
      <c r="O1" s="124" t="s">
        <v>49</v>
      </c>
      <c r="Q1" s="124" t="s">
        <v>50</v>
      </c>
      <c r="S1" s="124" t="s">
        <v>58</v>
      </c>
      <c r="U1" s="124" t="s">
        <v>54</v>
      </c>
      <c r="W1" s="124" t="s">
        <v>55</v>
      </c>
      <c r="Y1" s="124" t="s">
        <v>52</v>
      </c>
    </row>
    <row r="2" spans="1:26" x14ac:dyDescent="0.2">
      <c r="A2" s="124" t="b">
        <v>1</v>
      </c>
      <c r="C2" s="124" t="b">
        <v>1</v>
      </c>
      <c r="E2" s="124" t="b">
        <v>1</v>
      </c>
      <c r="G2" s="124" t="b">
        <v>1</v>
      </c>
      <c r="I2" s="124" t="b">
        <v>1</v>
      </c>
      <c r="K2" s="124" t="b">
        <v>0</v>
      </c>
      <c r="M2" s="124" t="b">
        <v>0</v>
      </c>
      <c r="O2" s="124" t="b">
        <v>0</v>
      </c>
      <c r="Q2" s="124" t="b">
        <v>0</v>
      </c>
      <c r="S2" s="124" t="b">
        <v>0</v>
      </c>
      <c r="U2" s="124" t="b">
        <v>0</v>
      </c>
      <c r="W2" s="124" t="b">
        <v>0</v>
      </c>
      <c r="Y2" s="124" t="b">
        <v>0</v>
      </c>
    </row>
    <row r="3" spans="1:26" x14ac:dyDescent="0.2">
      <c r="A3" s="125" t="s">
        <v>4</v>
      </c>
      <c r="B3" s="126" t="s">
        <v>0</v>
      </c>
      <c r="C3" s="127" t="s">
        <v>4</v>
      </c>
      <c r="D3" s="127" t="s">
        <v>0</v>
      </c>
      <c r="E3" s="125" t="s">
        <v>4</v>
      </c>
      <c r="F3" s="125" t="s">
        <v>0</v>
      </c>
      <c r="G3" s="125" t="s">
        <v>4</v>
      </c>
      <c r="H3" s="125" t="s">
        <v>0</v>
      </c>
      <c r="I3" s="125" t="s">
        <v>4</v>
      </c>
      <c r="J3" s="125" t="s">
        <v>0</v>
      </c>
      <c r="K3" s="125" t="s">
        <v>4</v>
      </c>
      <c r="L3" s="125" t="s">
        <v>0</v>
      </c>
      <c r="M3" s="125" t="s">
        <v>4</v>
      </c>
      <c r="N3" s="125" t="s">
        <v>0</v>
      </c>
      <c r="O3" s="125" t="s">
        <v>4</v>
      </c>
      <c r="P3" s="125" t="s">
        <v>0</v>
      </c>
      <c r="Q3" s="125" t="s">
        <v>4</v>
      </c>
      <c r="R3" s="125" t="s">
        <v>0</v>
      </c>
      <c r="S3" s="125" t="s">
        <v>4</v>
      </c>
      <c r="T3" s="125" t="s">
        <v>0</v>
      </c>
      <c r="U3" s="125" t="s">
        <v>4</v>
      </c>
      <c r="V3" s="125" t="s">
        <v>0</v>
      </c>
      <c r="W3" s="125" t="s">
        <v>4</v>
      </c>
      <c r="X3" s="125" t="s">
        <v>0</v>
      </c>
      <c r="Y3" s="125" t="s">
        <v>4</v>
      </c>
      <c r="Z3" s="125" t="s">
        <v>0</v>
      </c>
    </row>
    <row r="4" spans="1:26" x14ac:dyDescent="0.2">
      <c r="A4" s="124">
        <f>IF($A$2,Sheet2!A4,NA)</f>
        <v>0.85</v>
      </c>
      <c r="B4" s="10">
        <f>IF($A$2,Sheet2!B4,NA)</f>
        <v>3.0000000000000001E-3</v>
      </c>
      <c r="C4" s="121">
        <f>IF($C$2,Sheet2!C4,NA)</f>
        <v>1</v>
      </c>
      <c r="D4" s="123">
        <f>IF($C$2,Sheet2!D4,NA)</f>
        <v>0.06</v>
      </c>
      <c r="E4" s="128">
        <f>IF($E$2,Sheet2!E4,NA)</f>
        <v>1</v>
      </c>
      <c r="F4" s="3">
        <f>IF($E$2,Sheet2!F4,NA)</f>
        <v>0.01</v>
      </c>
      <c r="G4" s="124">
        <f>IF($G$2,Sheet2!G4,NA)</f>
        <v>1.35</v>
      </c>
      <c r="H4" s="10">
        <f>IF($G$2,Sheet2!H4,NA)</f>
        <v>2.4E-2</v>
      </c>
      <c r="I4" s="129">
        <f>IF($I$2,Sheet2!I4,NA)</f>
        <v>0</v>
      </c>
      <c r="J4" s="3">
        <f>IF($I$2,Sheet2!J4,NA)</f>
        <v>0</v>
      </c>
      <c r="K4" s="128" t="e">
        <f>IF($K$2,Sheet2!K4,NA)</f>
        <v>#NAME?</v>
      </c>
      <c r="L4" s="3" t="e">
        <f>IF($K$2,Sheet2!L4,NA)</f>
        <v>#NAME?</v>
      </c>
      <c r="M4" s="128" t="e">
        <f>IF($M$2,Sheet2!M4,NA)</f>
        <v>#NAME?</v>
      </c>
      <c r="N4" s="3" t="e">
        <f>IF($M$2,Sheet2!N4,NA)</f>
        <v>#NAME?</v>
      </c>
      <c r="O4" s="128" t="e">
        <f>IF($O$2,Sheet2!O4,NA)</f>
        <v>#NAME?</v>
      </c>
      <c r="P4" s="3" t="e">
        <f>IF($O$2,Sheet2!P4,NA)</f>
        <v>#NAME?</v>
      </c>
      <c r="Q4" s="128" t="e">
        <f>IF($Q$2,Sheet2!Q4,NA)</f>
        <v>#NAME?</v>
      </c>
      <c r="R4" s="3" t="e">
        <f>IF($Q$2,Sheet2!R4,NA)</f>
        <v>#NAME?</v>
      </c>
      <c r="S4" s="128" t="e">
        <f>IF($S$2,Sheet2!S4,NA)</f>
        <v>#NAME?</v>
      </c>
      <c r="T4" s="3" t="e">
        <f>IF($S$2,Sheet2!T4,NA)</f>
        <v>#NAME?</v>
      </c>
      <c r="U4" s="4" t="e">
        <f>IF($U$2,Sheet2!U4,NA)</f>
        <v>#NAME?</v>
      </c>
      <c r="V4" s="3" t="e">
        <f>IF($U$2,Sheet2!V4,NA)</f>
        <v>#NAME?</v>
      </c>
      <c r="W4" s="128" t="e">
        <f>IF($W$2,Sheet2!W4,NA)</f>
        <v>#NAME?</v>
      </c>
      <c r="X4" s="3" t="e">
        <f>IF($W$2,Sheet2!X4,NA)</f>
        <v>#NAME?</v>
      </c>
      <c r="Y4" s="128" t="e">
        <f>IF($Y$2,Sheet2!Y4,NA)</f>
        <v>#NAME?</v>
      </c>
      <c r="Z4" s="3" t="e">
        <f>IF($Y$2,Sheet2!Z4,NA)</f>
        <v>#NAME?</v>
      </c>
    </row>
    <row r="5" spans="1:26" x14ac:dyDescent="0.2">
      <c r="A5" s="124">
        <f>IF($A$2,Sheet2!A5,NA)</f>
        <v>1.22</v>
      </c>
      <c r="B5" s="10">
        <f>IF($A$2,Sheet2!B5,NA)</f>
        <v>1.4999999999999999E-2</v>
      </c>
      <c r="C5" s="121">
        <f>IF($C$2,Sheet2!C5,NA)</f>
        <v>2</v>
      </c>
      <c r="D5" s="123">
        <f>IF($C$2,Sheet2!D5,NA)</f>
        <v>0.16</v>
      </c>
      <c r="E5" s="128">
        <f>IF($E$2,Sheet2!E5,NA)</f>
        <v>6</v>
      </c>
      <c r="F5" s="3">
        <f>IF($E$2,Sheet2!F5,NA)</f>
        <v>0.105</v>
      </c>
      <c r="G5" s="124">
        <f>IF($G$2,Sheet2!G5,NA)</f>
        <v>1.73</v>
      </c>
      <c r="H5" s="10">
        <f>IF($G$2,Sheet2!H5,NA)</f>
        <v>5.0999999999999997E-2</v>
      </c>
      <c r="I5" s="129">
        <f>IF($I$2,Sheet2!I5,NA)</f>
        <v>4</v>
      </c>
      <c r="J5" s="3">
        <f>IF($I$2,Sheet2!J5,NA)</f>
        <v>0.17</v>
      </c>
      <c r="K5" s="128" t="e">
        <f>IF($K$2,Sheet2!K5,NA)</f>
        <v>#NAME?</v>
      </c>
      <c r="L5" s="3" t="e">
        <f>IF($K$2,Sheet2!L5,NA)</f>
        <v>#NAME?</v>
      </c>
      <c r="M5" s="128" t="e">
        <f>IF($M$2,Sheet2!M5,NA)</f>
        <v>#NAME?</v>
      </c>
      <c r="N5" s="3" t="e">
        <f>IF($M$2,Sheet2!N5,NA)</f>
        <v>#NAME?</v>
      </c>
      <c r="O5" s="128" t="e">
        <f>IF($O$2,Sheet2!O5,NA)</f>
        <v>#NAME?</v>
      </c>
      <c r="P5" s="3" t="e">
        <f>IF($O$2,Sheet2!P5,NA)</f>
        <v>#NAME?</v>
      </c>
      <c r="Q5" s="128" t="e">
        <f>IF($Q$2,Sheet2!Q5,NA)</f>
        <v>#NAME?</v>
      </c>
      <c r="R5" s="3" t="e">
        <f>IF($Q$2,Sheet2!R5,NA)</f>
        <v>#NAME?</v>
      </c>
      <c r="S5" s="128" t="e">
        <f>IF($S$2,Sheet2!S5,NA)</f>
        <v>#NAME?</v>
      </c>
      <c r="T5" s="3" t="e">
        <f>IF($S$2,Sheet2!T5,NA)</f>
        <v>#NAME?</v>
      </c>
      <c r="U5" s="4" t="e">
        <f>IF($U$2,Sheet2!U5,NA)</f>
        <v>#NAME?</v>
      </c>
      <c r="V5" s="3" t="e">
        <f>IF($U$2,Sheet2!V5,NA)</f>
        <v>#NAME?</v>
      </c>
      <c r="W5" s="128" t="e">
        <f>IF($W$2,Sheet2!W5,NA)</f>
        <v>#NAME?</v>
      </c>
      <c r="X5" s="3" t="e">
        <f>IF($W$2,Sheet2!X5,NA)</f>
        <v>#NAME?</v>
      </c>
      <c r="Y5" s="128" t="e">
        <f>IF($Y$2,Sheet2!Y5,NA)</f>
        <v>#NAME?</v>
      </c>
      <c r="Z5" s="3" t="e">
        <f>IF($Y$2,Sheet2!Z5,NA)</f>
        <v>#NAME?</v>
      </c>
    </row>
    <row r="6" spans="1:26" x14ac:dyDescent="0.2">
      <c r="A6" s="124">
        <f>IF($A$2,Sheet2!A6,NA)</f>
        <v>1.6</v>
      </c>
      <c r="B6" s="10">
        <f>IF($A$2,Sheet2!B6,NA)</f>
        <v>4.4000000000000004E-2</v>
      </c>
      <c r="C6" s="121">
        <f>IF($C$2,Sheet2!C6,NA)</f>
        <v>3</v>
      </c>
      <c r="D6" s="123">
        <f>IF($C$2,Sheet2!D6,NA)</f>
        <v>0.24</v>
      </c>
      <c r="E6" s="128">
        <f>IF($E$2,Sheet2!E6,NA)</f>
        <v>11</v>
      </c>
      <c r="F6" s="3">
        <f>IF($E$2,Sheet2!F6,NA)</f>
        <v>0.2</v>
      </c>
      <c r="G6" s="124">
        <f>IF($G$2,Sheet2!G6,NA)</f>
        <v>2.15</v>
      </c>
      <c r="H6" s="10">
        <f>IF($G$2,Sheet2!H6,NA)</f>
        <v>8.1000000000000003E-2</v>
      </c>
      <c r="I6" s="129">
        <f>IF($I$2,Sheet2!I6,NA)</f>
        <v>9</v>
      </c>
      <c r="J6" s="3">
        <f>IF($I$2,Sheet2!J6,NA)</f>
        <v>0.42</v>
      </c>
      <c r="K6" s="128" t="e">
        <f>IF($K$2,Sheet2!K6,NA)</f>
        <v>#NAME?</v>
      </c>
      <c r="L6" s="3" t="e">
        <f>IF($K$2,Sheet2!L6,NA)</f>
        <v>#NAME?</v>
      </c>
      <c r="M6" s="128" t="e">
        <f>IF($M$2,Sheet2!M6,NA)</f>
        <v>#NAME?</v>
      </c>
      <c r="N6" s="3" t="e">
        <f>IF($M$2,Sheet2!N6,NA)</f>
        <v>#NAME?</v>
      </c>
      <c r="O6" s="128" t="e">
        <f>IF($O$2,Sheet2!O6,NA)</f>
        <v>#NAME?</v>
      </c>
      <c r="P6" s="3" t="e">
        <f>IF($O$2,Sheet2!P6,NA)</f>
        <v>#NAME?</v>
      </c>
      <c r="Q6" s="128" t="e">
        <f>IF($Q$2,Sheet2!Q6,NA)</f>
        <v>#NAME?</v>
      </c>
      <c r="R6" s="3" t="e">
        <f>IF($Q$2,Sheet2!R6,NA)</f>
        <v>#NAME?</v>
      </c>
      <c r="S6" s="128" t="e">
        <f>IF($S$2,Sheet2!S6,NA)</f>
        <v>#NAME?</v>
      </c>
      <c r="T6" s="3" t="e">
        <f>IF($S$2,Sheet2!T6,NA)</f>
        <v>#NAME?</v>
      </c>
      <c r="U6" s="4" t="e">
        <f>IF($U$2,Sheet2!U6,NA)</f>
        <v>#NAME?</v>
      </c>
      <c r="V6" s="3" t="e">
        <f>IF($U$2,Sheet2!V6,NA)</f>
        <v>#NAME?</v>
      </c>
      <c r="W6" s="128" t="e">
        <f>IF($W$2,Sheet2!W6,NA)</f>
        <v>#NAME?</v>
      </c>
      <c r="X6" s="3" t="e">
        <f>IF($W$2,Sheet2!X6,NA)</f>
        <v>#NAME?</v>
      </c>
      <c r="Y6" s="128" t="e">
        <f>IF($Y$2,Sheet2!Y6,NA)</f>
        <v>#NAME?</v>
      </c>
      <c r="Z6" s="3" t="e">
        <f>IF($Y$2,Sheet2!Z6,NA)</f>
        <v>#NAME?</v>
      </c>
    </row>
    <row r="7" spans="1:26" x14ac:dyDescent="0.2">
      <c r="A7" s="124">
        <f>IF($A$2,Sheet2!A7,NA)</f>
        <v>2</v>
      </c>
      <c r="B7" s="10">
        <f>IF($A$2,Sheet2!B7,NA)</f>
        <v>8.3000000000000004E-2</v>
      </c>
      <c r="C7" s="121">
        <f>IF($C$2,Sheet2!C7,NA)</f>
        <v>4</v>
      </c>
      <c r="D7" s="123">
        <f>IF($C$2,Sheet2!D7,NA)</f>
        <v>0.3</v>
      </c>
      <c r="E7" s="128">
        <f>IF($E$2,Sheet2!E7,NA)</f>
        <v>16</v>
      </c>
      <c r="F7" s="3">
        <f>IF($E$2,Sheet2!F7,NA)</f>
        <v>0.28000000000000003</v>
      </c>
      <c r="G7" s="124">
        <f>IF($G$2,Sheet2!G7,NA)</f>
        <v>2.6</v>
      </c>
      <c r="H7" s="10">
        <f>IF($G$2,Sheet2!H7,NA)</f>
        <v>0.115</v>
      </c>
      <c r="I7" s="129">
        <f>IF($I$2,Sheet2!I7,NA)</f>
        <v>14</v>
      </c>
      <c r="J7" s="3">
        <f>IF($I$2,Sheet2!J7,NA)</f>
        <v>0.57499999999999996</v>
      </c>
      <c r="K7" s="128" t="e">
        <f>IF($K$2,Sheet2!K7,NA)</f>
        <v>#NAME?</v>
      </c>
      <c r="L7" s="3" t="e">
        <f>IF($K$2,Sheet2!L7,NA)</f>
        <v>#NAME?</v>
      </c>
      <c r="M7" s="128" t="e">
        <f>IF($M$2,Sheet2!M7,NA)</f>
        <v>#NAME?</v>
      </c>
      <c r="N7" s="3" t="e">
        <f>IF($M$2,Sheet2!N7,NA)</f>
        <v>#NAME?</v>
      </c>
      <c r="O7" s="128" t="e">
        <f>IF($O$2,Sheet2!O7,NA)</f>
        <v>#NAME?</v>
      </c>
      <c r="P7" s="3" t="e">
        <f>IF($O$2,Sheet2!P7,NA)</f>
        <v>#NAME?</v>
      </c>
      <c r="Q7" s="128" t="e">
        <f>IF($Q$2,Sheet2!Q7,NA)</f>
        <v>#NAME?</v>
      </c>
      <c r="R7" s="3" t="e">
        <f>IF($Q$2,Sheet2!R7,NA)</f>
        <v>#NAME?</v>
      </c>
      <c r="S7" s="128" t="e">
        <f>IF($S$2,Sheet2!S7,NA)</f>
        <v>#NAME?</v>
      </c>
      <c r="T7" s="3" t="e">
        <f>IF($S$2,Sheet2!T7,NA)</f>
        <v>#NAME?</v>
      </c>
      <c r="U7" s="4" t="e">
        <f>IF($U$2,Sheet2!U7,NA)</f>
        <v>#NAME?</v>
      </c>
      <c r="V7" s="3" t="e">
        <f>IF($U$2,Sheet2!V7,NA)</f>
        <v>#NAME?</v>
      </c>
      <c r="W7" s="128" t="e">
        <f>IF($W$2,Sheet2!W7,NA)</f>
        <v>#NAME?</v>
      </c>
      <c r="X7" s="3" t="e">
        <f>IF($W$2,Sheet2!X7,NA)</f>
        <v>#NAME?</v>
      </c>
      <c r="Y7" s="128" t="e">
        <f>IF($Y$2,Sheet2!Y7,NA)</f>
        <v>#NAME?</v>
      </c>
      <c r="Z7" s="3" t="e">
        <f>IF($Y$2,Sheet2!Z7,NA)</f>
        <v>#NAME?</v>
      </c>
    </row>
    <row r="8" spans="1:26" x14ac:dyDescent="0.2">
      <c r="A8" s="124">
        <f>IF($A$2,Sheet2!A8,NA)</f>
        <v>2.42</v>
      </c>
      <c r="B8" s="10">
        <f>IF($A$2,Sheet2!B8,NA)</f>
        <v>0.128</v>
      </c>
      <c r="C8" s="121">
        <f>IF($C$2,Sheet2!C8,NA)</f>
        <v>5</v>
      </c>
      <c r="D8" s="123">
        <f>IF($C$2,Sheet2!D8,NA)</f>
        <v>0.36</v>
      </c>
      <c r="E8" s="128">
        <f>IF($E$2,Sheet2!E8,NA)</f>
        <v>21</v>
      </c>
      <c r="F8" s="3">
        <f>IF($E$2,Sheet2!F8,NA)</f>
        <v>0.35249999999999998</v>
      </c>
      <c r="G8" s="124">
        <f>IF($G$2,Sheet2!G8,NA)</f>
        <v>3.08</v>
      </c>
      <c r="H8" s="10">
        <f>IF($G$2,Sheet2!H8,NA)</f>
        <v>0.14699999999999999</v>
      </c>
      <c r="I8" s="129">
        <f>IF($I$2,Sheet2!I8,NA)</f>
        <v>19</v>
      </c>
      <c r="J8" s="3">
        <f>IF($I$2,Sheet2!J8,NA)</f>
        <v>0.66500000000000004</v>
      </c>
      <c r="K8" s="128" t="e">
        <f>IF($K$2,Sheet2!K8,NA)</f>
        <v>#NAME?</v>
      </c>
      <c r="L8" s="3" t="e">
        <f>IF($K$2,Sheet2!L8,NA)</f>
        <v>#NAME?</v>
      </c>
      <c r="M8" s="128" t="e">
        <f>IF($M$2,Sheet2!M8,NA)</f>
        <v>#NAME?</v>
      </c>
      <c r="N8" s="3" t="e">
        <f>IF($M$2,Sheet2!N8,NA)</f>
        <v>#NAME?</v>
      </c>
      <c r="O8" s="128" t="e">
        <f>IF($O$2,Sheet2!O8,NA)</f>
        <v>#NAME?</v>
      </c>
      <c r="P8" s="3" t="e">
        <f>IF($O$2,Sheet2!P8,NA)</f>
        <v>#NAME?</v>
      </c>
      <c r="Q8" s="128" t="e">
        <f>IF($Q$2,Sheet2!Q8,NA)</f>
        <v>#NAME?</v>
      </c>
      <c r="R8" s="3" t="e">
        <f>IF($Q$2,Sheet2!R8,NA)</f>
        <v>#NAME?</v>
      </c>
      <c r="S8" s="128" t="e">
        <f>IF($S$2,Sheet2!S8,NA)</f>
        <v>#NAME?</v>
      </c>
      <c r="T8" s="3" t="e">
        <f>IF($S$2,Sheet2!T8,NA)</f>
        <v>#NAME?</v>
      </c>
      <c r="U8" s="4" t="e">
        <f>IF($U$2,Sheet2!U8,NA)</f>
        <v>#NAME?</v>
      </c>
      <c r="V8" s="3" t="e">
        <f>IF($U$2,Sheet2!V8,NA)</f>
        <v>#NAME?</v>
      </c>
      <c r="W8" s="128" t="e">
        <f>IF($W$2,Sheet2!W8,NA)</f>
        <v>#NAME?</v>
      </c>
      <c r="X8" s="3" t="e">
        <f>IF($W$2,Sheet2!X8,NA)</f>
        <v>#NAME?</v>
      </c>
      <c r="Y8" s="128" t="e">
        <f>IF($Y$2,Sheet2!Y8,NA)</f>
        <v>#NAME?</v>
      </c>
      <c r="Z8" s="3" t="e">
        <f>IF($Y$2,Sheet2!Z8,NA)</f>
        <v>#NAME?</v>
      </c>
    </row>
    <row r="9" spans="1:26" x14ac:dyDescent="0.2">
      <c r="A9" s="124">
        <f>IF($A$2,Sheet2!A9,NA)</f>
        <v>2.85</v>
      </c>
      <c r="B9" s="10">
        <f>IF($A$2,Sheet2!B9,NA)</f>
        <v>0.17499999999999999</v>
      </c>
      <c r="C9" s="121">
        <f>IF($C$2,Sheet2!C9,NA)</f>
        <v>6</v>
      </c>
      <c r="D9" s="123">
        <f>IF($C$2,Sheet2!D9,NA)</f>
        <v>0.42</v>
      </c>
      <c r="E9" s="128">
        <f>IF($E$2,Sheet2!E9,NA)</f>
        <v>26</v>
      </c>
      <c r="F9" s="3">
        <f>IF($E$2,Sheet2!F9,NA)</f>
        <v>0.41249999999999998</v>
      </c>
      <c r="G9" s="124">
        <f>IF($G$2,Sheet2!G9,NA)</f>
        <v>3.6</v>
      </c>
      <c r="H9" s="10">
        <f>IF($G$2,Sheet2!H9,NA)</f>
        <v>0.184</v>
      </c>
      <c r="I9" s="129">
        <f>IF($I$2,Sheet2!I9,NA)</f>
        <v>24</v>
      </c>
      <c r="J9" s="3">
        <f>IF($I$2,Sheet2!J9,NA)</f>
        <v>0.73</v>
      </c>
      <c r="K9" s="128" t="e">
        <f>IF($K$2,Sheet2!K9,NA)</f>
        <v>#NAME?</v>
      </c>
      <c r="L9" s="3" t="e">
        <f>IF($K$2,Sheet2!L9,NA)</f>
        <v>#NAME?</v>
      </c>
      <c r="M9" s="128" t="e">
        <f>IF($M$2,Sheet2!M9,NA)</f>
        <v>#NAME?</v>
      </c>
      <c r="N9" s="3" t="e">
        <f>IF($M$2,Sheet2!N9,NA)</f>
        <v>#NAME?</v>
      </c>
      <c r="O9" s="128" t="e">
        <f>IF($O$2,Sheet2!O9,NA)</f>
        <v>#NAME?</v>
      </c>
      <c r="P9" s="3" t="e">
        <f>IF($O$2,Sheet2!P9,NA)</f>
        <v>#NAME?</v>
      </c>
      <c r="Q9" s="128" t="e">
        <f>IF($Q$2,Sheet2!Q9,NA)</f>
        <v>#NAME?</v>
      </c>
      <c r="R9" s="3" t="e">
        <f>IF($Q$2,Sheet2!R9,NA)</f>
        <v>#NAME?</v>
      </c>
      <c r="S9" s="128" t="e">
        <f>IF($S$2,Sheet2!S9,NA)</f>
        <v>#NAME?</v>
      </c>
      <c r="T9" s="3" t="e">
        <f>IF($S$2,Sheet2!T9,NA)</f>
        <v>#NAME?</v>
      </c>
      <c r="U9" s="4" t="e">
        <f>IF($U$2,Sheet2!U9,NA)</f>
        <v>#NAME?</v>
      </c>
      <c r="V9" s="3" t="e">
        <f>IF($U$2,Sheet2!V9,NA)</f>
        <v>#NAME?</v>
      </c>
      <c r="W9" s="128" t="e">
        <f>IF($W$2,Sheet2!W9,NA)</f>
        <v>#NAME?</v>
      </c>
      <c r="X9" s="3" t="e">
        <f>IF($W$2,Sheet2!X9,NA)</f>
        <v>#NAME?</v>
      </c>
      <c r="Y9" s="128" t="e">
        <f>IF($Y$2,Sheet2!Y9,NA)</f>
        <v>#NAME?</v>
      </c>
      <c r="Z9" s="3" t="e">
        <f>IF($Y$2,Sheet2!Z9,NA)</f>
        <v>#NAME?</v>
      </c>
    </row>
    <row r="10" spans="1:26" x14ac:dyDescent="0.2">
      <c r="A10" s="124">
        <f>IF($A$2,Sheet2!A10,NA)</f>
        <v>3.3</v>
      </c>
      <c r="B10" s="10">
        <f>IF($A$2,Sheet2!B10,NA)</f>
        <v>0.222</v>
      </c>
      <c r="C10" s="121">
        <f>IF($C$2,Sheet2!C10,NA)</f>
        <v>7</v>
      </c>
      <c r="D10" s="123">
        <f>IF($C$2,Sheet2!D10,NA)</f>
        <v>0.47</v>
      </c>
      <c r="E10" s="128">
        <f>IF($E$2,Sheet2!E10,NA)</f>
        <v>31</v>
      </c>
      <c r="F10" s="3">
        <f>IF($E$2,Sheet2!F10,NA)</f>
        <v>0.46750000000000003</v>
      </c>
      <c r="G10" s="124">
        <f>IF($G$2,Sheet2!G10,NA)</f>
        <v>4.1500000000000004</v>
      </c>
      <c r="H10" s="10">
        <f>IF($G$2,Sheet2!H10,NA)</f>
        <v>0.218</v>
      </c>
      <c r="I10" s="129">
        <f>IF($I$2,Sheet2!I10,NA)</f>
        <v>29</v>
      </c>
      <c r="J10" s="3">
        <f>IF($I$2,Sheet2!J10,NA)</f>
        <v>0.77</v>
      </c>
      <c r="K10" s="128" t="e">
        <f>IF($K$2,Sheet2!K10,NA)</f>
        <v>#NAME?</v>
      </c>
      <c r="L10" s="3" t="e">
        <f>IF($K$2,Sheet2!L10,NA)</f>
        <v>#NAME?</v>
      </c>
      <c r="M10" s="128" t="e">
        <f>IF($M$2,Sheet2!M10,NA)</f>
        <v>#NAME?</v>
      </c>
      <c r="N10" s="3" t="e">
        <f>IF($M$2,Sheet2!N10,NA)</f>
        <v>#NAME?</v>
      </c>
      <c r="O10" s="128" t="e">
        <f>IF($O$2,Sheet2!O10,NA)</f>
        <v>#NAME?</v>
      </c>
      <c r="P10" s="3" t="e">
        <f>IF($O$2,Sheet2!P10,NA)</f>
        <v>#NAME?</v>
      </c>
      <c r="Q10" s="128" t="e">
        <f>IF($Q$2,Sheet2!Q10,NA)</f>
        <v>#NAME?</v>
      </c>
      <c r="R10" s="3" t="e">
        <f>IF($Q$2,Sheet2!R10,NA)</f>
        <v>#NAME?</v>
      </c>
      <c r="S10" s="128" t="e">
        <f>IF($S$2,Sheet2!S10,NA)</f>
        <v>#NAME?</v>
      </c>
      <c r="T10" s="3" t="e">
        <f>IF($S$2,Sheet2!T10,NA)</f>
        <v>#NAME?</v>
      </c>
      <c r="U10" s="4" t="e">
        <f>IF($U$2,Sheet2!U10,NA)</f>
        <v>#NAME?</v>
      </c>
      <c r="V10" s="3" t="e">
        <f>IF($U$2,Sheet2!V10,NA)</f>
        <v>#NAME?</v>
      </c>
      <c r="W10" s="128" t="e">
        <f>IF($W$2,Sheet2!W10,NA)</f>
        <v>#NAME?</v>
      </c>
      <c r="X10" s="3" t="e">
        <f>IF($W$2,Sheet2!X10,NA)</f>
        <v>#NAME?</v>
      </c>
      <c r="Y10" s="128"/>
      <c r="Z10" s="3"/>
    </row>
    <row r="11" spans="1:26" x14ac:dyDescent="0.2">
      <c r="A11" s="124">
        <f>IF($A$2,Sheet2!A11,NA)</f>
        <v>3.77</v>
      </c>
      <c r="B11" s="10">
        <f>IF($A$2,Sheet2!B11,NA)</f>
        <v>0.27</v>
      </c>
      <c r="C11" s="121">
        <f>IF($C$2,Sheet2!C11,NA)</f>
        <v>8</v>
      </c>
      <c r="D11" s="123">
        <f>IF($C$2,Sheet2!D11,NA)</f>
        <v>0.51</v>
      </c>
      <c r="E11" s="128">
        <f>IF($E$2,Sheet2!E11,NA)</f>
        <v>36</v>
      </c>
      <c r="F11" s="3">
        <f>IF($E$2,Sheet2!F11,NA)</f>
        <v>0.51500000000000001</v>
      </c>
      <c r="G11" s="124">
        <f>IF($G$2,Sheet2!G11,NA)</f>
        <v>4.7300000000000004</v>
      </c>
      <c r="H11" s="10">
        <f>IF($G$2,Sheet2!H11,NA)</f>
        <v>0.254</v>
      </c>
      <c r="I11" s="129">
        <f>IF($I$2,Sheet2!I11,NA)</f>
        <v>34</v>
      </c>
      <c r="J11" s="3">
        <f>IF($I$2,Sheet2!J11,NA)</f>
        <v>0.80500000000000005</v>
      </c>
      <c r="K11" s="128" t="e">
        <f>IF($K$2,Sheet2!K11,NA)</f>
        <v>#NAME?</v>
      </c>
      <c r="L11" s="3" t="e">
        <f>IF($K$2,Sheet2!L11,NA)</f>
        <v>#NAME?</v>
      </c>
      <c r="M11" s="128" t="e">
        <f>IF($M$2,Sheet2!M11,NA)</f>
        <v>#NAME?</v>
      </c>
      <c r="N11" s="3" t="e">
        <f>IF($M$2,Sheet2!N11,NA)</f>
        <v>#NAME?</v>
      </c>
      <c r="O11" s="128" t="e">
        <f>IF($O$2,Sheet2!O11,NA)</f>
        <v>#NAME?</v>
      </c>
      <c r="P11" s="3" t="e">
        <f>IF($O$2,Sheet2!P11,NA)</f>
        <v>#NAME?</v>
      </c>
      <c r="Q11" s="128" t="e">
        <f>IF($Q$2,Sheet2!Q11,NA)</f>
        <v>#NAME?</v>
      </c>
      <c r="R11" s="3" t="e">
        <f>IF($Q$2,Sheet2!R11,NA)</f>
        <v>#NAME?</v>
      </c>
      <c r="S11" s="128" t="e">
        <f>IF($S$2,Sheet2!S11,NA)</f>
        <v>#NAME?</v>
      </c>
      <c r="T11" s="3" t="e">
        <f>IF($S$2,Sheet2!T11,NA)</f>
        <v>#NAME?</v>
      </c>
      <c r="U11" s="4" t="e">
        <f>IF($U$2,Sheet2!U11,NA)</f>
        <v>#NAME?</v>
      </c>
      <c r="V11" s="3" t="e">
        <f>IF($U$2,Sheet2!V11,NA)</f>
        <v>#NAME?</v>
      </c>
      <c r="W11" s="128" t="e">
        <f>IF($W$2,Sheet2!W11,NA)</f>
        <v>#NAME?</v>
      </c>
      <c r="X11" s="3" t="e">
        <f>IF($W$2,Sheet2!X11,NA)</f>
        <v>#NAME?</v>
      </c>
      <c r="Y11" s="128"/>
      <c r="Z11" s="3"/>
    </row>
    <row r="12" spans="1:26" x14ac:dyDescent="0.2">
      <c r="A12" s="124">
        <f>IF($A$2,Sheet2!A12,NA)</f>
        <v>4.25</v>
      </c>
      <c r="B12" s="10">
        <f>IF($A$2,Sheet2!B12,NA)</f>
        <v>0.316</v>
      </c>
      <c r="C12" s="121">
        <f>IF($C$2,Sheet2!C12,NA)</f>
        <v>9</v>
      </c>
      <c r="D12" s="123">
        <f>IF($C$2,Sheet2!D12,NA)</f>
        <v>0.55000000000000004</v>
      </c>
      <c r="E12" s="128">
        <f>IF($E$2,Sheet2!E12,NA)</f>
        <v>41</v>
      </c>
      <c r="F12" s="3">
        <f>IF($E$2,Sheet2!F12,NA)</f>
        <v>0.5575</v>
      </c>
      <c r="G12" s="124">
        <f>IF($G$2,Sheet2!G12,NA)</f>
        <v>5.35</v>
      </c>
      <c r="H12" s="10">
        <f>IF($G$2,Sheet2!H12,NA)</f>
        <v>0.29100000000000004</v>
      </c>
      <c r="I12" s="129">
        <f>IF($I$2,Sheet2!I12,NA)</f>
        <v>39</v>
      </c>
      <c r="J12" s="3">
        <f>IF($I$2,Sheet2!J12,NA)</f>
        <v>0.83</v>
      </c>
      <c r="K12" s="128" t="e">
        <f>IF($K$2,Sheet2!K12,NA)</f>
        <v>#NAME?</v>
      </c>
      <c r="L12" s="3" t="e">
        <f>IF($K$2,Sheet2!L12,NA)</f>
        <v>#NAME?</v>
      </c>
      <c r="M12" s="128" t="e">
        <f>IF($M$2,Sheet2!M12,NA)</f>
        <v>#NAME?</v>
      </c>
      <c r="N12" s="3" t="e">
        <f>IF($M$2,Sheet2!N12,NA)</f>
        <v>#NAME?</v>
      </c>
      <c r="O12" s="128" t="e">
        <f>IF($O$2,Sheet2!O12,NA)</f>
        <v>#NAME?</v>
      </c>
      <c r="P12" s="3" t="e">
        <f>IF($O$2,Sheet2!P12,NA)</f>
        <v>#NAME?</v>
      </c>
      <c r="Q12" s="128" t="e">
        <f>IF($Q$2,Sheet2!Q12,NA)</f>
        <v>#NAME?</v>
      </c>
      <c r="R12" s="3" t="e">
        <f>IF($Q$2,Sheet2!R12,NA)</f>
        <v>#NAME?</v>
      </c>
      <c r="S12" s="128" t="e">
        <f>IF($S$2,Sheet2!S12,NA)</f>
        <v>#NAME?</v>
      </c>
      <c r="T12" s="3" t="e">
        <f>IF($S$2,Sheet2!T12,NA)</f>
        <v>#NAME?</v>
      </c>
      <c r="U12" s="4" t="e">
        <f>IF($U$2,Sheet2!U12,NA)</f>
        <v>#NAME?</v>
      </c>
      <c r="V12" s="3" t="e">
        <f>IF($U$2,Sheet2!V12,NA)</f>
        <v>#NAME?</v>
      </c>
      <c r="W12" s="128" t="e">
        <f>IF($W$2,Sheet2!W12,NA)</f>
        <v>#NAME?</v>
      </c>
      <c r="X12" s="3" t="e">
        <f>IF($W$2,Sheet2!X12,NA)</f>
        <v>#NAME?</v>
      </c>
      <c r="Y12" s="128"/>
      <c r="Z12" s="3"/>
    </row>
    <row r="13" spans="1:26" x14ac:dyDescent="0.2">
      <c r="A13" s="124">
        <f>IF($A$2,Sheet2!A13,NA)</f>
        <v>4.75</v>
      </c>
      <c r="B13" s="10">
        <f>IF($A$2,Sheet2!B13,NA)</f>
        <v>0.36099999999999999</v>
      </c>
      <c r="C13" s="121">
        <f>IF($C$2,Sheet2!C13,NA)</f>
        <v>10</v>
      </c>
      <c r="D13" s="123">
        <f>IF($C$2,Sheet2!D13,NA)</f>
        <v>0.59</v>
      </c>
      <c r="E13" s="128">
        <f>IF($E$2,Sheet2!E13,NA)</f>
        <v>46</v>
      </c>
      <c r="F13" s="3">
        <f>IF($E$2,Sheet2!F13,NA)</f>
        <v>0.59499999999999997</v>
      </c>
      <c r="G13" s="124">
        <f>IF($G$2,Sheet2!G13,NA)</f>
        <v>6</v>
      </c>
      <c r="H13" s="10">
        <f>IF($G$2,Sheet2!H13,NA)</f>
        <v>0.32799999999999996</v>
      </c>
      <c r="I13" s="129">
        <f>IF($I$2,Sheet2!I13,NA)</f>
        <v>44</v>
      </c>
      <c r="J13" s="3">
        <f>IF($I$2,Sheet2!J13,NA)</f>
        <v>0.85</v>
      </c>
      <c r="K13" s="128" t="e">
        <f>IF($K$2,Sheet2!K13,NA)</f>
        <v>#NAME?</v>
      </c>
      <c r="L13" s="3" t="e">
        <f>IF($K$2,Sheet2!L13,NA)</f>
        <v>#NAME?</v>
      </c>
      <c r="M13" s="128" t="e">
        <f>IF($M$2,Sheet2!M13,NA)</f>
        <v>#NAME?</v>
      </c>
      <c r="N13" s="3" t="e">
        <f>IF($M$2,Sheet2!N13,NA)</f>
        <v>#NAME?</v>
      </c>
      <c r="O13" s="128" t="e">
        <f>IF($O$2,Sheet2!O13,NA)</f>
        <v>#NAME?</v>
      </c>
      <c r="P13" s="3" t="e">
        <f>IF($O$2,Sheet2!P13,NA)</f>
        <v>#NAME?</v>
      </c>
      <c r="Q13" s="128" t="e">
        <f>IF($Q$2,Sheet2!Q13,NA)</f>
        <v>#NAME?</v>
      </c>
      <c r="R13" s="3" t="e">
        <f>IF($Q$2,Sheet2!R13,NA)</f>
        <v>#NAME?</v>
      </c>
      <c r="S13" s="128" t="e">
        <f>IF($S$2,Sheet2!S13,NA)</f>
        <v>#NAME?</v>
      </c>
      <c r="T13" s="3" t="e">
        <f>IF($S$2,Sheet2!T13,NA)</f>
        <v>#NAME?</v>
      </c>
      <c r="U13" s="4" t="e">
        <f>IF($U$2,Sheet2!U13,NA)</f>
        <v>#NAME?</v>
      </c>
      <c r="V13" s="3" t="e">
        <f>IF($U$2,Sheet2!V13,NA)</f>
        <v>#NAME?</v>
      </c>
      <c r="W13" s="128" t="e">
        <f>IF($W$2,Sheet2!W13,NA)</f>
        <v>#NAME?</v>
      </c>
      <c r="X13" s="3" t="e">
        <f>IF($W$2,Sheet2!X13,NA)</f>
        <v>#NAME?</v>
      </c>
      <c r="Y13" s="128"/>
      <c r="Z13" s="3"/>
    </row>
    <row r="14" spans="1:26" x14ac:dyDescent="0.2">
      <c r="A14" s="124">
        <f>IF($A$2,Sheet2!A14,NA)</f>
        <v>5.27</v>
      </c>
      <c r="B14" s="10">
        <f>IF($A$2,Sheet2!B14,NA)</f>
        <v>0.40600000000000003</v>
      </c>
      <c r="C14" s="121">
        <f>IF($C$2,Sheet2!C14,NA)</f>
        <v>11</v>
      </c>
      <c r="D14" s="123">
        <f>IF($C$2,Sheet2!D14,NA)</f>
        <v>0.63</v>
      </c>
      <c r="E14" s="128">
        <f>IF($E$2,Sheet2!E14,NA)</f>
        <v>51</v>
      </c>
      <c r="F14" s="3">
        <f>IF($E$2,Sheet2!F14,NA)</f>
        <v>0.625</v>
      </c>
      <c r="G14" s="124">
        <f>IF($G$2,Sheet2!G14,NA)</f>
        <v>6.68</v>
      </c>
      <c r="H14" s="10">
        <f>IF($G$2,Sheet2!H14,NA)</f>
        <v>0.36599999999999999</v>
      </c>
      <c r="I14" s="129">
        <f>IF($I$2,Sheet2!I14,NA)</f>
        <v>49</v>
      </c>
      <c r="J14" s="3">
        <f>IF($I$2,Sheet2!J14,NA)</f>
        <v>0.86499999999999999</v>
      </c>
      <c r="K14" s="128" t="e">
        <f>IF($K$2,Sheet2!K14,NA)</f>
        <v>#NAME?</v>
      </c>
      <c r="L14" s="3" t="e">
        <f>IF($K$2,Sheet2!L14,NA)</f>
        <v>#NAME?</v>
      </c>
      <c r="M14" s="128" t="e">
        <f>IF($M$2,Sheet2!M14,NA)</f>
        <v>#NAME?</v>
      </c>
      <c r="N14" s="3" t="e">
        <f>IF($M$2,Sheet2!N14,NA)</f>
        <v>#NAME?</v>
      </c>
      <c r="O14" s="128" t="e">
        <f>IF($O$2,Sheet2!O14,NA)</f>
        <v>#NAME?</v>
      </c>
      <c r="P14" s="3" t="e">
        <f>IF($O$2,Sheet2!P14,NA)</f>
        <v>#NAME?</v>
      </c>
      <c r="Q14" s="128" t="e">
        <f>IF($Q$2,Sheet2!Q14,NA)</f>
        <v>#NAME?</v>
      </c>
      <c r="R14" s="3" t="e">
        <f>IF($Q$2,Sheet2!R14,NA)</f>
        <v>#NAME?</v>
      </c>
      <c r="S14" s="128" t="e">
        <f>IF($S$2,Sheet2!S14,NA)</f>
        <v>#NAME?</v>
      </c>
      <c r="T14" s="3" t="e">
        <f>IF($S$2,Sheet2!T14,NA)</f>
        <v>#NAME?</v>
      </c>
      <c r="U14" s="4" t="e">
        <f>IF($U$2,Sheet2!U14,NA)</f>
        <v>#NAME?</v>
      </c>
      <c r="V14" s="3" t="e">
        <f>IF($U$2,Sheet2!V14,NA)</f>
        <v>#NAME?</v>
      </c>
      <c r="W14" s="128" t="e">
        <f>IF($W$2,Sheet2!W14,NA)</f>
        <v>#NAME?</v>
      </c>
      <c r="X14" s="3" t="e">
        <f>IF($W$2,Sheet2!X14,NA)</f>
        <v>#NAME?</v>
      </c>
      <c r="Y14" s="131"/>
      <c r="Z14" s="3"/>
    </row>
    <row r="15" spans="1:26" x14ac:dyDescent="0.2">
      <c r="A15" s="124">
        <f>IF($A$2,Sheet2!A15,NA)</f>
        <v>5.8</v>
      </c>
      <c r="B15" s="10">
        <f>IF($A$2,Sheet2!B15,NA)</f>
        <v>0.44799999999999995</v>
      </c>
      <c r="C15" s="121">
        <f>IF($C$2,Sheet2!C15,NA)</f>
        <v>12</v>
      </c>
      <c r="D15" s="123">
        <f>IF($C$2,Sheet2!D15,NA)</f>
        <v>0.66</v>
      </c>
      <c r="E15" s="128">
        <f>IF($E$2,Sheet2!E15,NA)</f>
        <v>56</v>
      </c>
      <c r="F15" s="3">
        <f>IF($E$2,Sheet2!F15,NA)</f>
        <v>0.65500000000000003</v>
      </c>
      <c r="G15" s="124">
        <f>IF($G$2,Sheet2!G15,NA)</f>
        <v>7.4</v>
      </c>
      <c r="H15" s="10">
        <f>IF($G$2,Sheet2!H15,NA)</f>
        <v>0.40299999999999997</v>
      </c>
      <c r="I15" s="129">
        <f>IF($I$2,Sheet2!I15,NA)</f>
        <v>54</v>
      </c>
      <c r="J15" s="3">
        <f>IF($I$2,Sheet2!J15,NA)</f>
        <v>0.88500000000000001</v>
      </c>
      <c r="K15" s="128" t="e">
        <f>IF($K$2,Sheet2!K15,NA)</f>
        <v>#NAME?</v>
      </c>
      <c r="L15" s="3" t="e">
        <f>IF($K$2,Sheet2!L15,NA)</f>
        <v>#NAME?</v>
      </c>
      <c r="M15" s="128" t="e">
        <f>IF($M$2,Sheet2!M15,NA)</f>
        <v>#NAME?</v>
      </c>
      <c r="N15" s="3" t="e">
        <f>IF($M$2,Sheet2!N15,NA)</f>
        <v>#NAME?</v>
      </c>
      <c r="O15" s="128" t="e">
        <f>IF($O$2,Sheet2!O15,NA)</f>
        <v>#NAME?</v>
      </c>
      <c r="P15" s="3" t="e">
        <f>IF($O$2,Sheet2!P15,NA)</f>
        <v>#NAME?</v>
      </c>
      <c r="Q15" s="128" t="e">
        <f>IF($Q$2,Sheet2!Q15,NA)</f>
        <v>#NAME?</v>
      </c>
      <c r="R15" s="3" t="e">
        <f>IF($Q$2,Sheet2!R15,NA)</f>
        <v>#NAME?</v>
      </c>
      <c r="S15" s="128" t="e">
        <f>IF($S$2,Sheet2!S15,NA)</f>
        <v>#NAME?</v>
      </c>
      <c r="T15" s="3" t="e">
        <f>IF($S$2,Sheet2!T15,NA)</f>
        <v>#NAME?</v>
      </c>
      <c r="U15" s="4" t="e">
        <f>IF($U$2,Sheet2!U15,NA)</f>
        <v>#NAME?</v>
      </c>
      <c r="V15" s="3" t="e">
        <f>IF($U$2,Sheet2!V15,NA)</f>
        <v>#NAME?</v>
      </c>
      <c r="W15" s="128" t="e">
        <f>IF($W$2,Sheet2!W15,NA)</f>
        <v>#NAME?</v>
      </c>
      <c r="X15" s="3" t="e">
        <f>IF($W$2,Sheet2!X15,NA)</f>
        <v>#NAME?</v>
      </c>
      <c r="Y15" s="128"/>
      <c r="Z15" s="3"/>
    </row>
    <row r="16" spans="1:26" x14ac:dyDescent="0.2">
      <c r="A16" s="124">
        <f>IF($A$2,Sheet2!A16,NA)</f>
        <v>6.35</v>
      </c>
      <c r="B16" s="10">
        <f>IF($A$2,Sheet2!B16,NA)</f>
        <v>0.48899999999999999</v>
      </c>
      <c r="C16" s="121">
        <f>IF($C$2,Sheet2!C16,NA)</f>
        <v>13</v>
      </c>
      <c r="D16" s="123">
        <f>IF($C$2,Sheet2!D16,NA)</f>
        <v>0.69</v>
      </c>
      <c r="E16" s="128">
        <f>IF($E$2,Sheet2!E16,NA)</f>
        <v>61</v>
      </c>
      <c r="F16" s="3">
        <f>IF($E$2,Sheet2!F16,NA)</f>
        <v>0.68</v>
      </c>
      <c r="G16" s="124">
        <f>IF($G$2,Sheet2!G16,NA)</f>
        <v>8.15</v>
      </c>
      <c r="H16" s="10">
        <f>IF($G$2,Sheet2!H16,NA)</f>
        <v>0.439</v>
      </c>
      <c r="I16" s="129">
        <f>IF($I$2,Sheet2!I16,NA)</f>
        <v>59</v>
      </c>
      <c r="J16" s="3">
        <f>IF($I$2,Sheet2!J16,NA)</f>
        <v>0.89500000000000002</v>
      </c>
      <c r="K16" s="128" t="e">
        <f>IF($K$2,Sheet2!K16,NA)</f>
        <v>#NAME?</v>
      </c>
      <c r="L16" s="3" t="e">
        <f>IF($K$2,Sheet2!L16,NA)</f>
        <v>#NAME?</v>
      </c>
      <c r="M16" s="128" t="e">
        <f>IF($M$2,Sheet2!M16,NA)</f>
        <v>#NAME?</v>
      </c>
      <c r="N16" s="3" t="e">
        <f>IF($M$2,Sheet2!N16,NA)</f>
        <v>#NAME?</v>
      </c>
      <c r="O16" s="128" t="e">
        <f>IF($O$2,Sheet2!O16,NA)</f>
        <v>#NAME?</v>
      </c>
      <c r="P16" s="3" t="e">
        <f>IF($O$2,Sheet2!P16,NA)</f>
        <v>#NAME?</v>
      </c>
      <c r="Q16" s="128" t="e">
        <f>IF($Q$2,Sheet2!Q16,NA)</f>
        <v>#NAME?</v>
      </c>
      <c r="R16" s="3" t="e">
        <f>IF($Q$2,Sheet2!R16,NA)</f>
        <v>#NAME?</v>
      </c>
      <c r="S16" s="128"/>
      <c r="T16" s="3"/>
      <c r="U16" s="4" t="e">
        <f>IF($U$2,Sheet2!U16,NA)</f>
        <v>#NAME?</v>
      </c>
      <c r="V16" s="3" t="e">
        <f>IF($U$2,Sheet2!V16,NA)</f>
        <v>#NAME?</v>
      </c>
      <c r="W16" s="128" t="e">
        <f>IF($W$2,Sheet2!W16,NA)</f>
        <v>#NAME?</v>
      </c>
      <c r="X16" s="3" t="e">
        <f>IF($W$2,Sheet2!X16,NA)</f>
        <v>#NAME?</v>
      </c>
      <c r="Y16" s="128"/>
      <c r="Z16" s="3"/>
    </row>
    <row r="17" spans="1:26" x14ac:dyDescent="0.2">
      <c r="A17" s="124">
        <f>IF($A$2,Sheet2!A17,NA)</f>
        <v>6.92</v>
      </c>
      <c r="B17" s="10">
        <f>IF($A$2,Sheet2!B17,NA)</f>
        <v>0.52800000000000002</v>
      </c>
      <c r="C17" s="121">
        <f>IF($C$2,Sheet2!C17,NA)</f>
        <v>14</v>
      </c>
      <c r="D17" s="123">
        <f>IF($C$2,Sheet2!D17,NA)</f>
        <v>0.72</v>
      </c>
      <c r="E17" s="128">
        <f>IF($E$2,Sheet2!E17,NA)</f>
        <v>66</v>
      </c>
      <c r="F17" s="3">
        <f>IF($E$2,Sheet2!F17,NA)</f>
        <v>0.7</v>
      </c>
      <c r="G17" s="124">
        <f>IF($G$2,Sheet2!G17,NA)</f>
        <v>8.93</v>
      </c>
      <c r="H17" s="10">
        <f>IF($G$2,Sheet2!H17,NA)</f>
        <v>0.47399999999999998</v>
      </c>
      <c r="I17" s="129">
        <f>IF($I$2,Sheet2!I17,NA)</f>
        <v>64</v>
      </c>
      <c r="J17" s="3">
        <f>IF($I$2,Sheet2!J17,NA)</f>
        <v>0.90500000000000003</v>
      </c>
      <c r="K17" s="128" t="e">
        <f>IF($K$2,Sheet2!K17,NA)</f>
        <v>#NAME?</v>
      </c>
      <c r="L17" s="3" t="e">
        <f>IF($K$2,Sheet2!L17,NA)</f>
        <v>#NAME?</v>
      </c>
      <c r="M17" s="128" t="e">
        <f>IF($M$2,Sheet2!M17,NA)</f>
        <v>#NAME?</v>
      </c>
      <c r="N17" s="3" t="e">
        <f>IF($M$2,Sheet2!N17,NA)</f>
        <v>#NAME?</v>
      </c>
      <c r="O17" s="128" t="e">
        <f>IF($O$2,Sheet2!O17,NA)</f>
        <v>#NAME?</v>
      </c>
      <c r="P17" s="3" t="e">
        <f>IF($O$2,Sheet2!P17,NA)</f>
        <v>#NAME?</v>
      </c>
      <c r="Q17" s="128" t="e">
        <f>IF($Q$2,Sheet2!Q17,NA)</f>
        <v>#NAME?</v>
      </c>
      <c r="R17" s="3" t="e">
        <f>IF($Q$2,Sheet2!R17,NA)</f>
        <v>#NAME?</v>
      </c>
      <c r="S17" s="128"/>
      <c r="T17" s="3"/>
      <c r="U17" s="4" t="e">
        <f>IF($U$2,Sheet2!U17,NA)</f>
        <v>#NAME?</v>
      </c>
      <c r="V17" s="3" t="e">
        <f>IF($U$2,Sheet2!V17,NA)</f>
        <v>#NAME?</v>
      </c>
      <c r="W17" s="128" t="e">
        <f>IF($W$2,Sheet2!W17,NA)</f>
        <v>#NAME?</v>
      </c>
      <c r="X17" s="3" t="e">
        <f>IF($W$2,Sheet2!X17,NA)</f>
        <v>#NAME?</v>
      </c>
      <c r="Y17" s="128"/>
      <c r="Z17" s="3"/>
    </row>
    <row r="18" spans="1:26" x14ac:dyDescent="0.2">
      <c r="A18" s="124">
        <f>IF($A$2,Sheet2!A18,NA)</f>
        <v>7.5</v>
      </c>
      <c r="B18" s="10">
        <f>IF($A$2,Sheet2!B18,NA)</f>
        <v>0.56399999999999995</v>
      </c>
      <c r="C18" s="121">
        <f>IF($C$2,Sheet2!C18,NA)</f>
        <v>15</v>
      </c>
      <c r="D18" s="123">
        <f>IF($C$2,Sheet2!D18,NA)</f>
        <v>0.74</v>
      </c>
      <c r="E18" s="128">
        <f>IF($E$2,Sheet2!E18,NA)</f>
        <v>71</v>
      </c>
      <c r="F18" s="3">
        <f>IF($E$2,Sheet2!F18,NA)</f>
        <v>0.72</v>
      </c>
      <c r="G18" s="124">
        <f>IF($G$2,Sheet2!G18,NA)</f>
        <v>9.75</v>
      </c>
      <c r="H18" s="10">
        <f>IF($G$2,Sheet2!H18,NA)</f>
        <v>0.50900000000000001</v>
      </c>
      <c r="I18" s="129">
        <f>IF($I$2,Sheet2!I18,NA)</f>
        <v>69</v>
      </c>
      <c r="J18" s="3">
        <f>IF($I$2,Sheet2!J18,NA)</f>
        <v>0.91500000000000004</v>
      </c>
      <c r="K18" s="128" t="e">
        <f>IF($K$2,Sheet2!K18,NA)</f>
        <v>#NAME?</v>
      </c>
      <c r="L18" s="3" t="e">
        <f>IF($K$2,Sheet2!L18,NA)</f>
        <v>#NAME?</v>
      </c>
      <c r="M18" s="128" t="e">
        <f>IF($M$2,Sheet2!M18,NA)</f>
        <v>#NAME?</v>
      </c>
      <c r="N18" s="3" t="e">
        <f>IF($M$2,Sheet2!N18,NA)</f>
        <v>#NAME?</v>
      </c>
      <c r="O18" s="128" t="e">
        <f>IF($O$2,Sheet2!O18,NA)</f>
        <v>#NAME?</v>
      </c>
      <c r="P18" s="3" t="e">
        <f>IF($O$2,Sheet2!P18,NA)</f>
        <v>#NAME?</v>
      </c>
      <c r="Q18" s="128" t="e">
        <f>IF($Q$2,Sheet2!Q18,NA)</f>
        <v>#NAME?</v>
      </c>
      <c r="R18" s="3" t="e">
        <f>IF($Q$2,Sheet2!R18,NA)</f>
        <v>#NAME?</v>
      </c>
      <c r="S18" s="128"/>
      <c r="T18" s="3"/>
      <c r="U18" s="4" t="e">
        <f>IF($U$2,Sheet2!U18,NA)</f>
        <v>#NAME?</v>
      </c>
      <c r="V18" s="3" t="e">
        <f>IF($U$2,Sheet2!V18,NA)</f>
        <v>#NAME?</v>
      </c>
      <c r="W18" s="128" t="e">
        <f>IF($W$2,Sheet2!W18,NA)</f>
        <v>#NAME?</v>
      </c>
      <c r="X18" s="3" t="e">
        <f>IF($W$2,Sheet2!X18,NA)</f>
        <v>#NAME?</v>
      </c>
      <c r="Y18" s="128"/>
      <c r="Z18" s="3"/>
    </row>
    <row r="19" spans="1:26" x14ac:dyDescent="0.2">
      <c r="A19" s="124">
        <f>IF($A$2,Sheet2!A19,NA)</f>
        <v>8.1</v>
      </c>
      <c r="B19" s="10">
        <f>IF($A$2,Sheet2!B19,NA)</f>
        <v>0.59799999999999998</v>
      </c>
      <c r="C19" s="121">
        <f>IF($C$2,Sheet2!C19,NA)</f>
        <v>16</v>
      </c>
      <c r="D19" s="123">
        <f>IF($C$2,Sheet2!D19,NA)</f>
        <v>0.76</v>
      </c>
      <c r="E19" s="128">
        <f>IF($E$2,Sheet2!E19,NA)</f>
        <v>76</v>
      </c>
      <c r="F19" s="3">
        <f>IF($E$2,Sheet2!F19,NA)</f>
        <v>0.73499999999999999</v>
      </c>
      <c r="G19" s="124">
        <f>IF($G$2,Sheet2!G19,NA)</f>
        <v>10.6</v>
      </c>
      <c r="H19" s="10">
        <f>IF($G$2,Sheet2!H19,NA)</f>
        <v>0.54200000000000004</v>
      </c>
      <c r="I19" s="129">
        <f>IF($I$2,Sheet2!I19,NA)</f>
        <v>74</v>
      </c>
      <c r="J19" s="3">
        <f>IF($I$2,Sheet2!J19,NA)</f>
        <v>0.92</v>
      </c>
      <c r="K19" s="128" t="e">
        <f>IF($K$2,Sheet2!K19,NA)</f>
        <v>#NAME?</v>
      </c>
      <c r="L19" s="3" t="e">
        <f>IF($K$2,Sheet2!L19,NA)</f>
        <v>#NAME?</v>
      </c>
      <c r="M19" s="128" t="e">
        <f>IF($M$2,Sheet2!M19,NA)</f>
        <v>#NAME?</v>
      </c>
      <c r="N19" s="3" t="e">
        <f>IF($M$2,Sheet2!N19,NA)</f>
        <v>#NAME?</v>
      </c>
      <c r="O19" s="128" t="e">
        <f>IF($O$2,Sheet2!O19,NA)</f>
        <v>#NAME?</v>
      </c>
      <c r="P19" s="3" t="e">
        <f>IF($O$2,Sheet2!P19,NA)</f>
        <v>#NAME?</v>
      </c>
      <c r="Q19" s="128" t="e">
        <f>IF($Q$2,Sheet2!Q19,NA)</f>
        <v>#NAME?</v>
      </c>
      <c r="R19" s="3" t="e">
        <f>IF($Q$2,Sheet2!R19,NA)</f>
        <v>#NAME?</v>
      </c>
      <c r="S19" s="128"/>
      <c r="T19" s="3"/>
      <c r="U19" s="4" t="e">
        <f>IF($U$2,Sheet2!U19,NA)</f>
        <v>#NAME?</v>
      </c>
      <c r="V19" s="3" t="e">
        <f>IF($U$2,Sheet2!V19,NA)</f>
        <v>#NAME?</v>
      </c>
      <c r="W19" s="128" t="e">
        <f>IF($W$2,Sheet2!W19,NA)</f>
        <v>#NAME?</v>
      </c>
      <c r="X19" s="3" t="e">
        <f>IF($W$2,Sheet2!X19,NA)</f>
        <v>#NAME?</v>
      </c>
      <c r="Y19" s="128"/>
      <c r="Z19" s="3"/>
    </row>
    <row r="20" spans="1:26" x14ac:dyDescent="0.2">
      <c r="A20" s="124">
        <f>IF($A$2,Sheet2!A20,NA)</f>
        <v>8.7200000000000006</v>
      </c>
      <c r="B20" s="10">
        <f>IF($A$2,Sheet2!B20,NA)</f>
        <v>0.63100000000000001</v>
      </c>
      <c r="C20" s="121">
        <f>IF($C$2,Sheet2!C20,NA)</f>
        <v>17</v>
      </c>
      <c r="D20" s="123">
        <f>IF($C$2,Sheet2!D20,NA)</f>
        <v>0.79</v>
      </c>
      <c r="E20" s="128">
        <f>IF($E$2,Sheet2!E20,NA)</f>
        <v>81</v>
      </c>
      <c r="F20" s="3">
        <f>IF($E$2,Sheet2!F20,NA)</f>
        <v>0.75</v>
      </c>
      <c r="G20" s="124">
        <f>IF($G$2,Sheet2!G20,NA)</f>
        <v>11.48</v>
      </c>
      <c r="H20" s="10">
        <f>IF($G$2,Sheet2!H20,NA)</f>
        <v>0.57399999999999995</v>
      </c>
      <c r="I20" s="129">
        <f>IF($I$2,Sheet2!I20,NA)</f>
        <v>79</v>
      </c>
      <c r="J20" s="3">
        <f>IF($I$2,Sheet2!J20,NA)</f>
        <v>0.92500000000000004</v>
      </c>
      <c r="K20" s="128" t="e">
        <f>IF($K$2,Sheet2!K20,NA)</f>
        <v>#NAME?</v>
      </c>
      <c r="L20" s="3" t="e">
        <f>IF($K$2,Sheet2!L20,NA)</f>
        <v>#NAME?</v>
      </c>
      <c r="M20" s="128" t="e">
        <f>IF($M$2,Sheet2!M20,NA)</f>
        <v>#NAME?</v>
      </c>
      <c r="N20" s="3" t="e">
        <f>IF($M$2,Sheet2!N20,NA)</f>
        <v>#NAME?</v>
      </c>
      <c r="O20" s="128" t="e">
        <f>IF($O$2,Sheet2!O20,NA)</f>
        <v>#NAME?</v>
      </c>
      <c r="P20" s="3" t="e">
        <f>IF($O$2,Sheet2!P20,NA)</f>
        <v>#NAME?</v>
      </c>
      <c r="Q20" s="128" t="e">
        <f>IF($Q$2,Sheet2!Q20,NA)</f>
        <v>#NAME?</v>
      </c>
      <c r="R20" s="3" t="e">
        <f>IF($Q$2,Sheet2!R20,NA)</f>
        <v>#NAME?</v>
      </c>
      <c r="S20" s="128"/>
      <c r="T20" s="3"/>
      <c r="U20" s="4" t="e">
        <f>IF($U$2,Sheet2!U20,NA)</f>
        <v>#NAME?</v>
      </c>
      <c r="V20" s="3" t="e">
        <f>IF($U$2,Sheet2!V20,NA)</f>
        <v>#NAME?</v>
      </c>
      <c r="W20" s="128" t="e">
        <f>IF($W$2,Sheet2!W20,NA)</f>
        <v>#NAME?</v>
      </c>
      <c r="X20" s="3" t="e">
        <f>IF($W$2,Sheet2!X20,NA)</f>
        <v>#NAME?</v>
      </c>
      <c r="Y20" s="128"/>
      <c r="Z20" s="3"/>
    </row>
    <row r="21" spans="1:26" x14ac:dyDescent="0.2">
      <c r="A21" s="124">
        <f>IF($A$2,Sheet2!A21,NA)</f>
        <v>9.35</v>
      </c>
      <c r="B21" s="10">
        <f>IF($A$2,Sheet2!B21,NA)</f>
        <v>0.66200000000000003</v>
      </c>
      <c r="C21" s="121">
        <f>IF($C$2,Sheet2!C21,NA)</f>
        <v>18</v>
      </c>
      <c r="D21" s="123">
        <f>IF($C$2,Sheet2!D21,NA)</f>
        <v>0.8</v>
      </c>
      <c r="E21" s="128">
        <f>IF($E$2,Sheet2!E21,NA)</f>
        <v>86</v>
      </c>
      <c r="F21" s="3">
        <f>IF($E$2,Sheet2!F21,NA)</f>
        <v>0.76500000000000001</v>
      </c>
      <c r="G21" s="124">
        <f>IF($G$2,Sheet2!G21,NA)</f>
        <v>12.4</v>
      </c>
      <c r="H21" s="10">
        <f>IF($G$2,Sheet2!H21,NA)</f>
        <v>0.60399999999999998</v>
      </c>
      <c r="I21" s="129">
        <f>IF($I$2,Sheet2!I21,NA)</f>
        <v>84</v>
      </c>
      <c r="J21" s="3">
        <f>IF($I$2,Sheet2!J21,NA)</f>
        <v>0.94</v>
      </c>
      <c r="K21" s="128" t="e">
        <f>IF($K$2,Sheet2!K21,NA)</f>
        <v>#NAME?</v>
      </c>
      <c r="L21" s="3" t="e">
        <f>IF($K$2,Sheet2!L21,NA)</f>
        <v>#NAME?</v>
      </c>
      <c r="M21" s="128" t="e">
        <f>IF($M$2,Sheet2!M21,NA)</f>
        <v>#NAME?</v>
      </c>
      <c r="N21" s="3" t="e">
        <f>IF($M$2,Sheet2!N21,NA)</f>
        <v>#NAME?</v>
      </c>
      <c r="O21" s="128" t="e">
        <f>IF($O$2,Sheet2!O21,NA)</f>
        <v>#NAME?</v>
      </c>
      <c r="P21" s="3" t="e">
        <f>IF($O$2,Sheet2!P21,NA)</f>
        <v>#NAME?</v>
      </c>
      <c r="Q21" s="128" t="e">
        <f>IF($Q$2,Sheet2!Q21,NA)</f>
        <v>#NAME?</v>
      </c>
      <c r="R21" s="3" t="e">
        <f>IF($Q$2,Sheet2!R21,NA)</f>
        <v>#NAME?</v>
      </c>
      <c r="S21" s="128"/>
      <c r="T21" s="3"/>
      <c r="U21" s="4" t="e">
        <f>IF($U$2,Sheet2!U21,NA)</f>
        <v>#NAME?</v>
      </c>
      <c r="V21" s="3" t="e">
        <f>IF($U$2,Sheet2!V21,NA)</f>
        <v>#NAME?</v>
      </c>
      <c r="W21" s="128" t="e">
        <f>IF($W$2,Sheet2!W21,NA)</f>
        <v>#NAME?</v>
      </c>
      <c r="X21" s="3" t="e">
        <f>IF($W$2,Sheet2!X21,NA)</f>
        <v>#NAME?</v>
      </c>
      <c r="Y21" s="128"/>
      <c r="Z21" s="3"/>
    </row>
    <row r="22" spans="1:26" x14ac:dyDescent="0.2">
      <c r="A22" s="124">
        <f>IF($A$2,Sheet2!A22,NA)</f>
        <v>10</v>
      </c>
      <c r="B22" s="10">
        <f>IF($A$2,Sheet2!B22,NA)</f>
        <v>0.69</v>
      </c>
      <c r="C22" s="121">
        <f>IF($C$2,Sheet2!C22,NA)</f>
        <v>19</v>
      </c>
      <c r="D22" s="123">
        <f>IF($C$2,Sheet2!D22,NA)</f>
        <v>0.82</v>
      </c>
      <c r="E22" s="128">
        <f>IF($E$2,Sheet2!E22,NA)</f>
        <v>91</v>
      </c>
      <c r="F22" s="3">
        <f>IF($E$2,Sheet2!F22,NA)</f>
        <v>0.77749999999999997</v>
      </c>
      <c r="G22" s="124">
        <f>IF($G$2,Sheet2!G22,NA)</f>
        <v>13.35</v>
      </c>
      <c r="H22" s="10">
        <f>IF($G$2,Sheet2!H22,NA)</f>
        <v>0.63400000000000001</v>
      </c>
      <c r="I22" s="129">
        <f>IF($I$2,Sheet2!I22,NA)</f>
        <v>89</v>
      </c>
      <c r="J22" s="3">
        <f>IF($I$2,Sheet2!J22,NA)</f>
        <v>0.94</v>
      </c>
      <c r="K22" s="128" t="e">
        <f>IF($K$2,Sheet2!K22,NA)</f>
        <v>#NAME?</v>
      </c>
      <c r="L22" s="3" t="e">
        <f>IF($K$2,Sheet2!L22,NA)</f>
        <v>#NAME?</v>
      </c>
      <c r="M22" s="128" t="e">
        <f>IF($M$2,Sheet2!M22,NA)</f>
        <v>#NAME?</v>
      </c>
      <c r="N22" s="3" t="e">
        <f>IF($M$2,Sheet2!N22,NA)</f>
        <v>#NAME?</v>
      </c>
      <c r="O22" s="128" t="e">
        <f>IF($O$2,Sheet2!O22,NA)</f>
        <v>#NAME?</v>
      </c>
      <c r="P22" s="3" t="e">
        <f>IF($O$2,Sheet2!P22,NA)</f>
        <v>#NAME?</v>
      </c>
      <c r="Q22" s="128" t="e">
        <f>IF($Q$2,Sheet2!Q22,NA)</f>
        <v>#NAME?</v>
      </c>
      <c r="R22" s="3" t="e">
        <f>IF($Q$2,Sheet2!R22,NA)</f>
        <v>#NAME?</v>
      </c>
      <c r="S22" s="128"/>
      <c r="T22" s="3"/>
      <c r="U22" s="4" t="e">
        <f>IF($U$2,Sheet2!U22,NA)</f>
        <v>#NAME?</v>
      </c>
      <c r="V22" s="3" t="e">
        <f>IF($U$2,Sheet2!V22,NA)</f>
        <v>#NAME?</v>
      </c>
      <c r="W22" s="128" t="e">
        <f>IF($W$2,Sheet2!W22,NA)</f>
        <v>#NAME?</v>
      </c>
      <c r="X22" s="3" t="e">
        <f>IF($W$2,Sheet2!X22,NA)</f>
        <v>#NAME?</v>
      </c>
      <c r="Y22" s="128"/>
      <c r="Z22" s="3"/>
    </row>
    <row r="23" spans="1:26" x14ac:dyDescent="0.2">
      <c r="A23" s="124">
        <f>IF($A$2,Sheet2!A23,NA)</f>
        <v>10.67</v>
      </c>
      <c r="B23" s="10">
        <f>IF($A$2,Sheet2!B23,NA)</f>
        <v>0.71599999999999997</v>
      </c>
      <c r="C23" s="121">
        <f>IF($C$2,Sheet2!C23,NA)</f>
        <v>20</v>
      </c>
      <c r="D23" s="123">
        <f>IF($C$2,Sheet2!D23,NA)</f>
        <v>0.84</v>
      </c>
      <c r="E23" s="128">
        <f>IF($E$2,Sheet2!E23,NA)</f>
        <v>96</v>
      </c>
      <c r="F23" s="3">
        <f>IF($E$2,Sheet2!F23,NA)</f>
        <v>0.79</v>
      </c>
      <c r="G23" s="124">
        <f>IF($G$2,Sheet2!G23,NA)</f>
        <v>14.33</v>
      </c>
      <c r="H23" s="10">
        <f>IF($G$2,Sheet2!H23,NA)</f>
        <v>0.65900000000000003</v>
      </c>
      <c r="I23" s="129">
        <f>IF($I$2,Sheet2!I23,NA)</f>
        <v>94</v>
      </c>
      <c r="J23" s="3">
        <f>IF($I$2,Sheet2!J23,NA)</f>
        <v>0.94499999999999995</v>
      </c>
      <c r="K23" s="128" t="e">
        <f>IF($K$2,Sheet2!K23,NA)</f>
        <v>#NAME?</v>
      </c>
      <c r="L23" s="3" t="e">
        <f>IF($K$2,Sheet2!L23,NA)</f>
        <v>#NAME?</v>
      </c>
      <c r="M23" s="128" t="e">
        <f>IF($M$2,Sheet2!M23,NA)</f>
        <v>#NAME?</v>
      </c>
      <c r="N23" s="3" t="e">
        <f>IF($M$2,Sheet2!N23,NA)</f>
        <v>#NAME?</v>
      </c>
      <c r="O23" s="128" t="e">
        <f>IF($O$2,Sheet2!O23,NA)</f>
        <v>#NAME?</v>
      </c>
      <c r="P23" s="3" t="e">
        <f>IF($O$2,Sheet2!P23,NA)</f>
        <v>#NAME?</v>
      </c>
      <c r="Q23" s="128" t="e">
        <f>IF($Q$2,Sheet2!Q23,NA)</f>
        <v>#NAME?</v>
      </c>
      <c r="R23" s="3" t="e">
        <f>IF($Q$2,Sheet2!R23,NA)</f>
        <v>#NAME?</v>
      </c>
      <c r="S23" s="128"/>
      <c r="T23" s="3"/>
      <c r="U23" s="4" t="e">
        <f>IF($U$2,Sheet2!U23,NA)</f>
        <v>#NAME?</v>
      </c>
      <c r="V23" s="3" t="e">
        <f>IF($U$2,Sheet2!V23,NA)</f>
        <v>#NAME?</v>
      </c>
      <c r="W23" s="128" t="e">
        <f>IF($W$2,Sheet2!W23,NA)</f>
        <v>#NAME?</v>
      </c>
      <c r="X23" s="3" t="e">
        <f>IF($W$2,Sheet2!X23,NA)</f>
        <v>#NAME?</v>
      </c>
      <c r="Y23" s="128"/>
      <c r="Z23" s="3"/>
    </row>
    <row r="24" spans="1:26" x14ac:dyDescent="0.2">
      <c r="A24" s="124">
        <f>IF($A$2,Sheet2!A24,NA)</f>
        <v>11.35</v>
      </c>
      <c r="B24" s="10">
        <f>IF($A$2,Sheet2!B24,NA)</f>
        <v>0.74099999999999999</v>
      </c>
      <c r="C24" s="121">
        <f>IF($C$2,Sheet2!C24,NA)</f>
        <v>21</v>
      </c>
      <c r="D24" s="123">
        <f>IF($C$2,Sheet2!D24,NA)</f>
        <v>0.85</v>
      </c>
      <c r="E24" s="128">
        <f>IF($E$2,Sheet2!E24,NA)</f>
        <v>101</v>
      </c>
      <c r="F24" s="3">
        <f>IF($E$2,Sheet2!F24,NA)</f>
        <v>0.8</v>
      </c>
      <c r="G24" s="124">
        <f>IF($G$2,Sheet2!G24,NA)</f>
        <v>15.35</v>
      </c>
      <c r="H24" s="10">
        <f>IF($G$2,Sheet2!H24,NA)</f>
        <v>0.68400000000000005</v>
      </c>
      <c r="I24" s="129">
        <f>IF($I$2,Sheet2!I24,NA)</f>
        <v>99</v>
      </c>
      <c r="J24" s="3">
        <f>IF($I$2,Sheet2!J24,NA)</f>
        <v>0.95</v>
      </c>
      <c r="K24" s="128" t="e">
        <f>IF($K$2,Sheet2!K24,NA)</f>
        <v>#NAME?</v>
      </c>
      <c r="L24" s="3" t="e">
        <f>IF($K$2,Sheet2!L24,NA)</f>
        <v>#NAME?</v>
      </c>
      <c r="M24" s="128" t="e">
        <f>IF($M$2,Sheet2!M24,NA)</f>
        <v>#NAME?</v>
      </c>
      <c r="N24" s="3" t="e">
        <f>IF($M$2,Sheet2!N24,NA)</f>
        <v>#NAME?</v>
      </c>
      <c r="O24" s="128" t="e">
        <f>IF($O$2,Sheet2!O24,NA)</f>
        <v>#NAME?</v>
      </c>
      <c r="P24" s="3" t="e">
        <f>IF($O$2,Sheet2!P24,NA)</f>
        <v>#NAME?</v>
      </c>
      <c r="Q24" s="128" t="e">
        <f>IF($Q$2,Sheet2!Q24,NA)</f>
        <v>#NAME?</v>
      </c>
      <c r="R24" s="3" t="e">
        <f>IF($Q$2,Sheet2!R24,NA)</f>
        <v>#NAME?</v>
      </c>
      <c r="S24" s="128"/>
      <c r="T24" s="3"/>
      <c r="U24" s="4" t="e">
        <f>IF($U$2,Sheet2!U24,NA)</f>
        <v>#NAME?</v>
      </c>
      <c r="V24" s="3" t="e">
        <f>IF($U$2,Sheet2!V24,NA)</f>
        <v>#NAME?</v>
      </c>
      <c r="W24" s="128" t="e">
        <f>IF($W$2,Sheet2!W24,NA)</f>
        <v>#NAME?</v>
      </c>
      <c r="X24" s="3" t="e">
        <f>IF($W$2,Sheet2!X24,NA)</f>
        <v>#NAME?</v>
      </c>
      <c r="Y24" s="128"/>
      <c r="Z24" s="3"/>
    </row>
    <row r="25" spans="1:26" x14ac:dyDescent="0.2">
      <c r="A25" s="124">
        <f>IF($A$2,Sheet2!A25,NA)</f>
        <v>12.05</v>
      </c>
      <c r="B25" s="10">
        <f>IF($A$2,Sheet2!B25,NA)</f>
        <v>0.76300000000000001</v>
      </c>
      <c r="C25" s="121">
        <f>IF($C$2,Sheet2!C25,NA)</f>
        <v>22</v>
      </c>
      <c r="D25" s="123">
        <f>IF($C$2,Sheet2!D25,NA)</f>
        <v>0.86</v>
      </c>
      <c r="E25" s="128">
        <f>IF($E$2,Sheet2!E25,NA)</f>
        <v>106</v>
      </c>
      <c r="F25" s="3">
        <f>IF($E$2,Sheet2!F25,NA)</f>
        <v>0.8075</v>
      </c>
      <c r="G25" s="124">
        <f>IF($G$2,Sheet2!G25,NA)</f>
        <v>16.399999999999999</v>
      </c>
      <c r="H25" s="10">
        <f>IF($G$2,Sheet2!H25,NA)</f>
        <v>0.70700000000000007</v>
      </c>
      <c r="I25" s="129">
        <f>IF($I$2,Sheet2!I25,NA)</f>
        <v>104</v>
      </c>
      <c r="J25" s="3">
        <f>IF($I$2,Sheet2!J25,NA)</f>
        <v>0.95499999999999996</v>
      </c>
      <c r="K25" s="128" t="e">
        <f>IF($K$2,Sheet2!K25,NA)</f>
        <v>#NAME?</v>
      </c>
      <c r="L25" s="3" t="e">
        <f>IF($K$2,Sheet2!L25,NA)</f>
        <v>#NAME?</v>
      </c>
      <c r="M25" s="128" t="e">
        <f>IF($M$2,Sheet2!M25,NA)</f>
        <v>#NAME?</v>
      </c>
      <c r="N25" s="3" t="e">
        <f>IF($M$2,Sheet2!N25,NA)</f>
        <v>#NAME?</v>
      </c>
      <c r="O25" s="128"/>
      <c r="P25" s="3"/>
      <c r="Q25" s="128" t="e">
        <f>IF($Q$2,Sheet2!Q25,NA)</f>
        <v>#NAME?</v>
      </c>
      <c r="R25" s="3" t="e">
        <f>IF($Q$2,Sheet2!R25,NA)</f>
        <v>#NAME?</v>
      </c>
      <c r="S25" s="128"/>
      <c r="T25" s="3"/>
      <c r="U25" s="4" t="e">
        <f>IF($U$2,Sheet2!U25,NA)</f>
        <v>#NAME?</v>
      </c>
      <c r="V25" s="3" t="e">
        <f>IF($U$2,Sheet2!V25,NA)</f>
        <v>#NAME?</v>
      </c>
      <c r="W25" s="128" t="e">
        <f>IF($W$2,Sheet2!W25,NA)</f>
        <v>#NAME?</v>
      </c>
      <c r="X25" s="3" t="e">
        <f>IF($W$2,Sheet2!X25,NA)</f>
        <v>#NAME?</v>
      </c>
      <c r="Y25" s="128"/>
      <c r="Z25" s="3"/>
    </row>
    <row r="26" spans="1:26" x14ac:dyDescent="0.2">
      <c r="A26" s="124">
        <f>IF($A$2,Sheet2!A26,NA)</f>
        <v>12.77</v>
      </c>
      <c r="B26" s="10">
        <f>IF($A$2,Sheet2!B26,NA)</f>
        <v>0.78400000000000003</v>
      </c>
      <c r="C26" s="121">
        <f>IF($C$2,Sheet2!C26,NA)</f>
        <v>23</v>
      </c>
      <c r="D26" s="123">
        <f>IF($C$2,Sheet2!D26,NA)</f>
        <v>0.88</v>
      </c>
      <c r="E26" s="128">
        <f>IF($E$2,Sheet2!E26,NA)</f>
        <v>111</v>
      </c>
      <c r="F26" s="3">
        <f>IF($E$2,Sheet2!F26,NA)</f>
        <v>0.8175</v>
      </c>
      <c r="G26" s="124">
        <f>IF($G$2,Sheet2!G26,NA)</f>
        <v>17.48</v>
      </c>
      <c r="H26" s="10">
        <f>IF($G$2,Sheet2!H26,NA)</f>
        <v>0.73</v>
      </c>
      <c r="I26" s="129">
        <f>IF($I$2,Sheet2!I26,NA)</f>
        <v>109</v>
      </c>
      <c r="J26" s="3">
        <f>IF($I$2,Sheet2!J26,NA)</f>
        <v>0.95499999999999996</v>
      </c>
      <c r="K26" s="128" t="e">
        <f>IF($K$2,Sheet2!K26,NA)</f>
        <v>#NAME?</v>
      </c>
      <c r="L26" s="3" t="e">
        <f>IF($K$2,Sheet2!L26,NA)</f>
        <v>#NAME?</v>
      </c>
      <c r="M26" s="128" t="e">
        <f>IF($M$2,Sheet2!M26,NA)</f>
        <v>#NAME?</v>
      </c>
      <c r="N26" s="3" t="e">
        <f>IF($M$2,Sheet2!N26,NA)</f>
        <v>#NAME?</v>
      </c>
      <c r="O26" s="128"/>
      <c r="P26" s="3"/>
      <c r="Q26" s="128" t="e">
        <f>IF($Q$2,Sheet2!Q26,NA)</f>
        <v>#NAME?</v>
      </c>
      <c r="R26" s="3" t="e">
        <f>IF($Q$2,Sheet2!R26,NA)</f>
        <v>#NAME?</v>
      </c>
      <c r="S26" s="128"/>
      <c r="T26" s="3"/>
      <c r="U26" s="4" t="e">
        <f>IF($U$2,Sheet2!U26,NA)</f>
        <v>#NAME?</v>
      </c>
      <c r="V26" s="3" t="e">
        <f>IF($U$2,Sheet2!V26,NA)</f>
        <v>#NAME?</v>
      </c>
      <c r="W26" s="128" t="e">
        <f>IF($W$2,Sheet2!W26,NA)</f>
        <v>#NAME?</v>
      </c>
      <c r="X26" s="3" t="e">
        <f>IF($W$2,Sheet2!X26,NA)</f>
        <v>#NAME?</v>
      </c>
      <c r="Y26" s="128"/>
      <c r="Z26" s="3"/>
    </row>
    <row r="27" spans="1:26" x14ac:dyDescent="0.2">
      <c r="A27" s="124">
        <f>IF($A$2,Sheet2!A27,NA)</f>
        <v>13.5</v>
      </c>
      <c r="B27" s="10">
        <f>IF($A$2,Sheet2!B27,NA)</f>
        <v>0.80299999999999994</v>
      </c>
      <c r="C27" s="121">
        <f>IF($C$2,Sheet2!C27,NA)</f>
        <v>24</v>
      </c>
      <c r="D27" s="123">
        <f>IF($C$2,Sheet2!D27,NA)</f>
        <v>0.89</v>
      </c>
      <c r="E27" s="128">
        <f>IF($E$2,Sheet2!E27,NA)</f>
        <v>116</v>
      </c>
      <c r="F27" s="3">
        <f>IF($E$2,Sheet2!F27,NA)</f>
        <v>0.82250000000000001</v>
      </c>
      <c r="G27" s="124">
        <f>IF($G$2,Sheet2!G27,NA)</f>
        <v>18.600000000000001</v>
      </c>
      <c r="H27" s="10">
        <f>IF($G$2,Sheet2!H27,NA)</f>
        <v>0.75099999999999989</v>
      </c>
      <c r="I27" s="129">
        <f>IF($I$2,Sheet2!I27,NA)</f>
        <v>114</v>
      </c>
      <c r="J27" s="3">
        <f>IF($I$2,Sheet2!J27,NA)</f>
        <v>0.96499999999999997</v>
      </c>
      <c r="K27" s="128" t="e">
        <f>IF($K$2,Sheet2!K27,NA)</f>
        <v>#NAME?</v>
      </c>
      <c r="L27" s="3" t="e">
        <f>IF($K$2,Sheet2!L27,NA)</f>
        <v>#NAME?</v>
      </c>
      <c r="M27" s="128" t="e">
        <f>IF($M$2,Sheet2!M27,NA)</f>
        <v>#NAME?</v>
      </c>
      <c r="N27" s="3" t="e">
        <f>IF($M$2,Sheet2!N27,NA)</f>
        <v>#NAME?</v>
      </c>
      <c r="O27" s="129"/>
      <c r="P27" s="3"/>
      <c r="Q27" s="128" t="e">
        <f>IF($Q$2,Sheet2!Q27,NA)</f>
        <v>#NAME?</v>
      </c>
      <c r="R27" s="3" t="e">
        <f>IF($Q$2,Sheet2!R27,NA)</f>
        <v>#NAME?</v>
      </c>
      <c r="S27" s="128"/>
      <c r="T27" s="3"/>
      <c r="U27" s="4" t="e">
        <f>IF($U$2,Sheet2!U27,NA)</f>
        <v>#NAME?</v>
      </c>
      <c r="V27" s="3" t="e">
        <f>IF($U$2,Sheet2!V27,NA)</f>
        <v>#NAME?</v>
      </c>
      <c r="W27" s="128" t="e">
        <f>IF($W$2,Sheet2!W27,NA)</f>
        <v>#NAME?</v>
      </c>
      <c r="X27" s="3" t="e">
        <f>IF($W$2,Sheet2!X27,NA)</f>
        <v>#NAME?</v>
      </c>
      <c r="Y27" s="128"/>
      <c r="Z27" s="3"/>
    </row>
    <row r="28" spans="1:26" x14ac:dyDescent="0.2">
      <c r="A28" s="124">
        <f>IF($A$2,Sheet2!A28,NA)</f>
        <v>14.25</v>
      </c>
      <c r="B28" s="10">
        <f>IF($A$2,Sheet2!B28,NA)</f>
        <v>0.82099999999999995</v>
      </c>
      <c r="C28" s="121">
        <f>IF($C$2,Sheet2!C28,NA)</f>
        <v>25</v>
      </c>
      <c r="D28" s="123">
        <f>IF($C$2,Sheet2!D28,NA)</f>
        <v>0.9</v>
      </c>
      <c r="E28" s="128">
        <f>IF($E$2,Sheet2!E28,NA)</f>
        <v>121</v>
      </c>
      <c r="F28" s="3">
        <f>IF($E$2,Sheet2!F28,NA)</f>
        <v>0.83</v>
      </c>
      <c r="G28" s="124">
        <f>IF($G$2,Sheet2!G28,NA)</f>
        <v>19.75</v>
      </c>
      <c r="H28" s="10">
        <f>IF($G$2,Sheet2!H28,NA)</f>
        <v>0.77</v>
      </c>
      <c r="I28" s="129">
        <f>IF($I$2,Sheet2!I28,NA)</f>
        <v>119</v>
      </c>
      <c r="J28" s="3">
        <f>IF($I$2,Sheet2!J28,NA)</f>
        <v>0.96499999999999997</v>
      </c>
      <c r="K28" s="128" t="e">
        <f>IF($K$2,Sheet2!K28,NA)</f>
        <v>#NAME?</v>
      </c>
      <c r="L28" s="3" t="e">
        <f>IF($K$2,Sheet2!L28,NA)</f>
        <v>#NAME?</v>
      </c>
      <c r="M28" s="128" t="e">
        <f>IF($M$2,Sheet2!M28,NA)</f>
        <v>#NAME?</v>
      </c>
      <c r="N28" s="3" t="e">
        <f>IF($M$2,Sheet2!N28,NA)</f>
        <v>#NAME?</v>
      </c>
      <c r="O28" s="132"/>
      <c r="P28" s="3"/>
      <c r="Q28" s="128" t="e">
        <f>IF($Q$2,Sheet2!Q28,NA)</f>
        <v>#NAME?</v>
      </c>
      <c r="R28" s="3" t="e">
        <f>IF($Q$2,Sheet2!R28,NA)</f>
        <v>#NAME?</v>
      </c>
      <c r="S28" s="128"/>
      <c r="T28" s="3"/>
      <c r="U28" s="4" t="e">
        <f>IF($U$2,Sheet2!U28,NA)</f>
        <v>#NAME?</v>
      </c>
      <c r="V28" s="3" t="e">
        <f>IF($U$2,Sheet2!V28,NA)</f>
        <v>#NAME?</v>
      </c>
      <c r="W28" s="128" t="e">
        <f>IF($W$2,Sheet2!W28,NA)</f>
        <v>#NAME?</v>
      </c>
      <c r="X28" s="3" t="e">
        <f>IF($W$2,Sheet2!X28,NA)</f>
        <v>#NAME?</v>
      </c>
      <c r="Y28" s="128"/>
      <c r="Z28" s="3"/>
    </row>
    <row r="29" spans="1:26" x14ac:dyDescent="0.2">
      <c r="A29" s="124">
        <f>IF($A$2,Sheet2!A29,NA)</f>
        <v>15.02</v>
      </c>
      <c r="B29" s="10">
        <f>IF($A$2,Sheet2!B29,NA)</f>
        <v>0.83700000000000008</v>
      </c>
      <c r="C29" s="121">
        <f>IF($C$2,Sheet2!C29,NA)</f>
        <v>26</v>
      </c>
      <c r="D29" s="123">
        <f>IF($C$2,Sheet2!D29,NA)</f>
        <v>0.91</v>
      </c>
      <c r="E29" s="128">
        <f>IF($E$2,Sheet2!E29,NA)</f>
        <v>126</v>
      </c>
      <c r="F29" s="3">
        <f>IF($E$2,Sheet2!F29,NA)</f>
        <v>0.83499999999999996</v>
      </c>
      <c r="G29" s="124">
        <f>IF($G$2,Sheet2!G29,NA)</f>
        <v>20.93</v>
      </c>
      <c r="H29" s="10">
        <f>IF($G$2,Sheet2!H29,NA)</f>
        <v>0.78799999999999992</v>
      </c>
      <c r="I29" s="128"/>
      <c r="J29" s="3"/>
      <c r="K29" s="128" t="e">
        <f>IF($K$2,Sheet2!K29,NA)</f>
        <v>#NAME?</v>
      </c>
      <c r="L29" s="3" t="e">
        <f>IF($K$2,Sheet2!L29,NA)</f>
        <v>#NAME?</v>
      </c>
      <c r="M29" s="128" t="e">
        <f>IF($M$2,Sheet2!M29,NA)</f>
        <v>#NAME?</v>
      </c>
      <c r="N29" s="3" t="e">
        <f>IF($M$2,Sheet2!N29,NA)</f>
        <v>#NAME?</v>
      </c>
      <c r="O29" s="129"/>
      <c r="P29" s="3"/>
      <c r="Q29" s="128" t="e">
        <f>IF($Q$2,Sheet2!Q29,NA)</f>
        <v>#NAME?</v>
      </c>
      <c r="R29" s="3" t="e">
        <f>IF($Q$2,Sheet2!R29,NA)</f>
        <v>#NAME?</v>
      </c>
      <c r="S29" s="128"/>
      <c r="T29" s="3"/>
      <c r="U29" s="4" t="e">
        <f>IF($U$2,Sheet2!U29,NA)</f>
        <v>#NAME?</v>
      </c>
      <c r="V29" s="3" t="e">
        <f>IF($U$2,Sheet2!V29,NA)</f>
        <v>#NAME?</v>
      </c>
      <c r="W29" s="128" t="e">
        <f>IF($W$2,Sheet2!W29,NA)</f>
        <v>#NAME?</v>
      </c>
      <c r="X29" s="3" t="e">
        <f>IF($W$2,Sheet2!X29,NA)</f>
        <v>#NAME?</v>
      </c>
      <c r="Y29" s="128"/>
      <c r="Z29" s="3"/>
    </row>
    <row r="30" spans="1:26" x14ac:dyDescent="0.2">
      <c r="A30" s="124">
        <f>IF($A$2,Sheet2!A30,NA)</f>
        <v>15.8</v>
      </c>
      <c r="B30" s="10">
        <f>IF($A$2,Sheet2!B30,NA)</f>
        <v>0.85099999999999998</v>
      </c>
      <c r="C30" s="121">
        <f>IF($C$2,Sheet2!C30,NA)</f>
        <v>27</v>
      </c>
      <c r="D30" s="123">
        <f>IF($C$2,Sheet2!D30,NA)</f>
        <v>0.91</v>
      </c>
      <c r="E30" s="128">
        <f>IF($E$2,Sheet2!E30,NA)</f>
        <v>131</v>
      </c>
      <c r="F30" s="3">
        <f>IF($E$2,Sheet2!F30,NA)</f>
        <v>0.84250000000000003</v>
      </c>
      <c r="G30" s="124">
        <f>IF($G$2,Sheet2!G30,NA)</f>
        <v>22.15</v>
      </c>
      <c r="H30" s="10">
        <f>IF($G$2,Sheet2!H30,NA)</f>
        <v>0.80400000000000005</v>
      </c>
      <c r="I30" s="128"/>
      <c r="J30" s="3"/>
      <c r="K30" s="128" t="e">
        <f>IF($K$2,Sheet2!K30,NA)</f>
        <v>#NAME?</v>
      </c>
      <c r="L30" s="3" t="e">
        <f>IF($K$2,Sheet2!L30,NA)</f>
        <v>#NAME?</v>
      </c>
      <c r="M30" s="128" t="e">
        <f>IF($M$2,Sheet2!M30,NA)</f>
        <v>#NAME?</v>
      </c>
      <c r="N30" s="3" t="e">
        <f>IF($M$2,Sheet2!N30,NA)</f>
        <v>#NAME?</v>
      </c>
      <c r="O30" s="129"/>
      <c r="P30" s="3"/>
      <c r="Q30" s="128" t="e">
        <f>IF($Q$2,Sheet2!Q30,NA)</f>
        <v>#NAME?</v>
      </c>
      <c r="R30" s="3" t="e">
        <f>IF($Q$2,Sheet2!R30,NA)</f>
        <v>#NAME?</v>
      </c>
      <c r="S30" s="128"/>
      <c r="T30" s="3"/>
      <c r="U30" s="4" t="e">
        <f>IF($U$2,Sheet2!U30,NA)</f>
        <v>#NAME?</v>
      </c>
      <c r="V30" s="3" t="e">
        <f>IF($U$2,Sheet2!V30,NA)</f>
        <v>#NAME?</v>
      </c>
      <c r="W30" s="128" t="e">
        <f>IF($W$2,Sheet2!W30,NA)</f>
        <v>#NAME?</v>
      </c>
      <c r="X30" s="3" t="e">
        <f>IF($W$2,Sheet2!X30,NA)</f>
        <v>#NAME?</v>
      </c>
      <c r="Y30" s="128"/>
      <c r="Z30" s="3"/>
    </row>
    <row r="31" spans="1:26" x14ac:dyDescent="0.2">
      <c r="A31" s="124">
        <f>IF($A$2,Sheet2!A31,NA)</f>
        <v>16.600000000000001</v>
      </c>
      <c r="B31" s="10">
        <f>IF($A$2,Sheet2!B31,NA)</f>
        <v>0.86599999999999999</v>
      </c>
      <c r="C31" s="121">
        <f>IF($C$2,Sheet2!C31,NA)</f>
        <v>28</v>
      </c>
      <c r="D31" s="123">
        <f>IF($C$2,Sheet2!D31,NA)</f>
        <v>0.92</v>
      </c>
      <c r="E31" s="128">
        <f>IF($E$2,Sheet2!E31,NA)</f>
        <v>136</v>
      </c>
      <c r="F31" s="3">
        <f>IF($E$2,Sheet2!F31,NA)</f>
        <v>0.84499999999999997</v>
      </c>
      <c r="G31" s="124">
        <f>IF($G$2,Sheet2!G31,NA)</f>
        <v>23.4</v>
      </c>
      <c r="H31" s="10">
        <f>IF($G$2,Sheet2!H31,NA)</f>
        <v>0.82</v>
      </c>
      <c r="I31" s="129"/>
      <c r="J31" s="3"/>
      <c r="K31" s="128" t="e">
        <f>IF($K$2,Sheet2!K31,NA)</f>
        <v>#NAME?</v>
      </c>
      <c r="L31" s="3" t="e">
        <f>IF($K$2,Sheet2!L31,NA)</f>
        <v>#NAME?</v>
      </c>
      <c r="M31" s="128" t="e">
        <f>IF($M$2,Sheet2!M31,NA)</f>
        <v>#NAME?</v>
      </c>
      <c r="N31" s="3" t="e">
        <f>IF($M$2,Sheet2!N31,NA)</f>
        <v>#NAME?</v>
      </c>
      <c r="O31" s="129"/>
      <c r="P31" s="3"/>
      <c r="Q31" s="128" t="e">
        <f>IF($Q$2,Sheet2!Q31,NA)</f>
        <v>#NAME?</v>
      </c>
      <c r="R31" s="3" t="e">
        <f>IF($Q$2,Sheet2!R31,NA)</f>
        <v>#NAME?</v>
      </c>
      <c r="S31" s="128"/>
      <c r="T31" s="3"/>
      <c r="U31" s="4" t="e">
        <f>IF($U$2,Sheet2!U31,NA)</f>
        <v>#NAME?</v>
      </c>
      <c r="V31" s="3" t="e">
        <f>IF($U$2,Sheet2!V31,NA)</f>
        <v>#NAME?</v>
      </c>
      <c r="W31" s="128" t="e">
        <f>IF($W$2,Sheet2!W31,NA)</f>
        <v>#NAME?</v>
      </c>
      <c r="X31" s="3" t="e">
        <f>IF($W$2,Sheet2!X31,NA)</f>
        <v>#NAME?</v>
      </c>
      <c r="Y31" s="128"/>
      <c r="Z31" s="3"/>
    </row>
    <row r="32" spans="1:26" x14ac:dyDescent="0.2">
      <c r="A32" s="124">
        <f>IF($A$2,Sheet2!A32,NA)</f>
        <v>17.420000000000002</v>
      </c>
      <c r="B32" s="10">
        <f>IF($A$2,Sheet2!B32,NA)</f>
        <v>0.878</v>
      </c>
      <c r="C32" s="121">
        <f>IF($C$2,Sheet2!C32,NA)</f>
        <v>29</v>
      </c>
      <c r="D32" s="123">
        <f>IF($C$2,Sheet2!D32,NA)</f>
        <v>0.92</v>
      </c>
      <c r="E32" s="128">
        <f>IF($E$2,Sheet2!E32,NA)</f>
        <v>141</v>
      </c>
      <c r="F32" s="3">
        <f>IF($E$2,Sheet2!F32,NA)</f>
        <v>0.85250000000000004</v>
      </c>
      <c r="G32" s="124">
        <f>IF($G$2,Sheet2!G32,NA)</f>
        <v>24.68</v>
      </c>
      <c r="H32" s="10">
        <f>IF($G$2,Sheet2!H32,NA)</f>
        <v>0.83499999999999996</v>
      </c>
      <c r="I32" s="129"/>
      <c r="J32" s="3"/>
      <c r="K32" s="128" t="e">
        <f>IF($K$2,Sheet2!K32,NA)</f>
        <v>#NAME?</v>
      </c>
      <c r="L32" s="3" t="e">
        <f>IF($K$2,Sheet2!L32,NA)</f>
        <v>#NAME?</v>
      </c>
      <c r="M32" s="128" t="e">
        <f>IF($M$2,Sheet2!M32,NA)</f>
        <v>#NAME?</v>
      </c>
      <c r="N32" s="3" t="e">
        <f>IF($M$2,Sheet2!N32,NA)</f>
        <v>#NAME?</v>
      </c>
      <c r="O32" s="129"/>
      <c r="P32" s="3"/>
      <c r="Q32" s="128" t="e">
        <f>IF($Q$2,Sheet2!Q32,NA)</f>
        <v>#NAME?</v>
      </c>
      <c r="R32" s="3" t="e">
        <f>IF($Q$2,Sheet2!R32,NA)</f>
        <v>#NAME?</v>
      </c>
      <c r="S32" s="128"/>
      <c r="T32" s="3"/>
      <c r="U32" s="4" t="e">
        <f>IF($U$2,Sheet2!U32,NA)</f>
        <v>#NAME?</v>
      </c>
      <c r="V32" s="3" t="e">
        <f>IF($U$2,Sheet2!V32,NA)</f>
        <v>#NAME?</v>
      </c>
      <c r="W32" s="128" t="e">
        <f>IF($W$2,Sheet2!W32,NA)</f>
        <v>#NAME?</v>
      </c>
      <c r="X32" s="3" t="e">
        <f>IF($W$2,Sheet2!X32,NA)</f>
        <v>#NAME?</v>
      </c>
      <c r="Y32" s="128"/>
      <c r="Z32" s="3"/>
    </row>
    <row r="33" spans="1:26" x14ac:dyDescent="0.2">
      <c r="A33" s="124">
        <f>IF($A$2,Sheet2!A33,NA)</f>
        <v>18.25</v>
      </c>
      <c r="B33" s="10">
        <f>IF($A$2,Sheet2!B33,NA)</f>
        <v>0.89</v>
      </c>
      <c r="C33" s="121">
        <f>IF($C$2,Sheet2!C33,NA)</f>
        <v>30</v>
      </c>
      <c r="D33" s="123">
        <f>IF($C$2,Sheet2!D33,NA)</f>
        <v>0.93</v>
      </c>
      <c r="E33" s="128">
        <f>IF($E$2,Sheet2!E33,NA)</f>
        <v>146</v>
      </c>
      <c r="F33" s="3">
        <f>IF($E$2,Sheet2!F33,NA)</f>
        <v>0.85499999999999998</v>
      </c>
      <c r="G33" s="124">
        <f>IF($G$2,Sheet2!G33,NA)</f>
        <v>26</v>
      </c>
      <c r="H33" s="10">
        <f>IF($G$2,Sheet2!H33,NA)</f>
        <v>0.84799999999999998</v>
      </c>
      <c r="I33" s="129"/>
      <c r="J33" s="3"/>
      <c r="K33" s="128" t="e">
        <f>IF($K$2,Sheet2!K33,NA)</f>
        <v>#NAME?</v>
      </c>
      <c r="L33" s="3" t="e">
        <f>IF($K$2,Sheet2!L33,NA)</f>
        <v>#NAME?</v>
      </c>
      <c r="M33" s="128" t="e">
        <f>IF($M$2,Sheet2!M33,NA)</f>
        <v>#NAME?</v>
      </c>
      <c r="N33" s="3" t="e">
        <f>IF($M$2,Sheet2!N33,NA)</f>
        <v>#NAME?</v>
      </c>
      <c r="O33" s="129"/>
      <c r="P33" s="3"/>
      <c r="Q33" s="128" t="e">
        <f>IF($Q$2,Sheet2!Q33,NA)</f>
        <v>#NAME?</v>
      </c>
      <c r="R33" s="3" t="e">
        <f>IF($Q$2,Sheet2!R33,NA)</f>
        <v>#NAME?</v>
      </c>
      <c r="S33" s="128"/>
      <c r="T33" s="3"/>
      <c r="U33" s="4" t="e">
        <f>IF($U$2,Sheet2!U33,NA)</f>
        <v>#NAME?</v>
      </c>
      <c r="V33" s="3" t="e">
        <f>IF($U$2,Sheet2!V33,NA)</f>
        <v>#NAME?</v>
      </c>
      <c r="W33" s="128" t="e">
        <f>IF($W$2,Sheet2!W33,NA)</f>
        <v>#NAME?</v>
      </c>
      <c r="X33" s="3" t="e">
        <f>IF($W$2,Sheet2!X33,NA)</f>
        <v>#NAME?</v>
      </c>
      <c r="Y33" s="128"/>
      <c r="Z33" s="3"/>
    </row>
    <row r="34" spans="1:26" x14ac:dyDescent="0.2">
      <c r="A34" s="124">
        <f>IF($A$2,Sheet2!A34,NA)</f>
        <v>19.100000000000001</v>
      </c>
      <c r="B34" s="10">
        <f>IF($A$2,Sheet2!B34,NA)</f>
        <v>0.9</v>
      </c>
      <c r="C34" s="121">
        <f>IF($C$2,Sheet2!C34,NA)</f>
        <v>31</v>
      </c>
      <c r="D34" s="123">
        <f>IF($C$2,Sheet2!D34,NA)</f>
        <v>0.93</v>
      </c>
      <c r="E34" s="128">
        <f>IF($E$2,Sheet2!E34,NA)</f>
        <v>151</v>
      </c>
      <c r="F34" s="3">
        <f>IF($E$2,Sheet2!F34,NA)</f>
        <v>0.85750000000000004</v>
      </c>
      <c r="G34" s="124">
        <f>IF($G$2,Sheet2!G34,NA)</f>
        <v>27.35</v>
      </c>
      <c r="H34" s="10">
        <f>IF($G$2,Sheet2!H34,NA)</f>
        <v>0.86099999999999999</v>
      </c>
      <c r="I34" s="129"/>
      <c r="J34" s="3"/>
      <c r="K34" s="128" t="e">
        <f>IF($K$2,Sheet2!K34,NA)</f>
        <v>#NAME?</v>
      </c>
      <c r="L34" s="3" t="e">
        <f>IF($K$2,Sheet2!L34,NA)</f>
        <v>#NAME?</v>
      </c>
      <c r="M34" s="128" t="e">
        <f>IF($M$2,Sheet2!M34,NA)</f>
        <v>#NAME?</v>
      </c>
      <c r="N34" s="3" t="e">
        <f>IF($M$2,Sheet2!N34,NA)</f>
        <v>#NAME?</v>
      </c>
      <c r="O34" s="129"/>
      <c r="P34" s="3"/>
      <c r="Q34" s="128" t="e">
        <f>IF($Q$2,Sheet2!Q34,NA)</f>
        <v>#NAME?</v>
      </c>
      <c r="R34" s="3" t="e">
        <f>IF($Q$2,Sheet2!R34,NA)</f>
        <v>#NAME?</v>
      </c>
      <c r="S34" s="128"/>
      <c r="T34" s="3"/>
      <c r="U34" s="4" t="e">
        <f>IF($U$2,Sheet2!U34,NA)</f>
        <v>#NAME?</v>
      </c>
      <c r="V34" s="3" t="e">
        <f>IF($U$2,Sheet2!V34,NA)</f>
        <v>#NAME?</v>
      </c>
      <c r="W34" s="128" t="e">
        <f>IF($W$2,Sheet2!W34,NA)</f>
        <v>#NAME?</v>
      </c>
      <c r="X34" s="3" t="e">
        <f>IF($W$2,Sheet2!X34,NA)</f>
        <v>#NAME?</v>
      </c>
      <c r="Y34" s="128"/>
      <c r="Z34" s="3"/>
    </row>
    <row r="35" spans="1:26" x14ac:dyDescent="0.2">
      <c r="A35" s="124">
        <f>IF($A$2,Sheet2!A35,NA)</f>
        <v>19.97</v>
      </c>
      <c r="B35" s="10">
        <f>IF($A$2,Sheet2!B35,NA)</f>
        <v>0.91</v>
      </c>
      <c r="C35" s="121">
        <f>IF($C$2,Sheet2!C35,NA)</f>
        <v>32</v>
      </c>
      <c r="D35" s="123">
        <f>IF($C$2,Sheet2!D35,NA)</f>
        <v>0.94</v>
      </c>
      <c r="E35" s="128">
        <f>IF($E$2,Sheet2!E35,NA)</f>
        <v>156</v>
      </c>
      <c r="F35" s="3">
        <f>IF($E$2,Sheet2!F35,NA)</f>
        <v>0.86250000000000004</v>
      </c>
      <c r="G35" s="124">
        <f>IF($G$2,Sheet2!G35,NA)</f>
        <v>28.73</v>
      </c>
      <c r="H35" s="10">
        <f>IF($G$2,Sheet2!H35,NA)</f>
        <v>0.872</v>
      </c>
      <c r="I35" s="129"/>
      <c r="J35" s="3"/>
      <c r="K35" s="128" t="e">
        <f>IF($K$2,Sheet2!K35,NA)</f>
        <v>#NAME?</v>
      </c>
      <c r="L35" s="3" t="e">
        <f>IF($K$2,Sheet2!L35,NA)</f>
        <v>#NAME?</v>
      </c>
      <c r="M35" s="128" t="e">
        <f>IF($M$2,Sheet2!M35,NA)</f>
        <v>#NAME?</v>
      </c>
      <c r="N35" s="3" t="e">
        <f>IF($M$2,Sheet2!N35,NA)</f>
        <v>#NAME?</v>
      </c>
      <c r="O35" s="129"/>
      <c r="P35" s="3"/>
      <c r="Q35" s="129"/>
      <c r="R35" s="3"/>
      <c r="S35" s="129"/>
      <c r="T35" s="3"/>
      <c r="U35" s="4" t="e">
        <f>IF($U$2,Sheet2!U35,NA)</f>
        <v>#NAME?</v>
      </c>
      <c r="V35" s="3" t="e">
        <f>IF($U$2,Sheet2!V35,NA)</f>
        <v>#NAME?</v>
      </c>
      <c r="W35" s="128" t="e">
        <f>IF($W$2,Sheet2!W35,NA)</f>
        <v>#NAME?</v>
      </c>
      <c r="X35" s="3" t="e">
        <f>IF($W$2,Sheet2!X35,NA)</f>
        <v>#NAME?</v>
      </c>
      <c r="Y35" s="128"/>
      <c r="Z35" s="3"/>
    </row>
    <row r="36" spans="1:26" x14ac:dyDescent="0.2">
      <c r="A36" s="124">
        <f>IF($A$2,Sheet2!A36,NA)</f>
        <v>20.85</v>
      </c>
      <c r="B36" s="10">
        <f>IF($A$2,Sheet2!B36,NA)</f>
        <v>0.91799999999999993</v>
      </c>
      <c r="C36" s="121">
        <f>IF($C$2,Sheet2!C36,NA)</f>
        <v>33</v>
      </c>
      <c r="D36" s="123">
        <f>IF($C$2,Sheet2!D36,NA)</f>
        <v>0.94</v>
      </c>
      <c r="E36" s="128">
        <f>IF($E$2,Sheet2!E36,NA)</f>
        <v>161</v>
      </c>
      <c r="F36" s="3">
        <f>IF($E$2,Sheet2!F36,NA)</f>
        <v>0.86499999999999999</v>
      </c>
      <c r="G36" s="124">
        <f>IF($G$2,Sheet2!G36,NA)</f>
        <v>30.15</v>
      </c>
      <c r="H36" s="10">
        <f>IF($G$2,Sheet2!H36,NA)</f>
        <v>0.88300000000000001</v>
      </c>
      <c r="I36" s="132"/>
      <c r="J36" s="3"/>
      <c r="K36" s="128" t="e">
        <f>IF($K$2,Sheet2!K36,NA)</f>
        <v>#NAME?</v>
      </c>
      <c r="L36" s="3" t="e">
        <f>IF($K$2,Sheet2!L36,NA)</f>
        <v>#NAME?</v>
      </c>
      <c r="M36" s="128" t="e">
        <f>IF($M$2,Sheet2!M36,NA)</f>
        <v>#NAME?</v>
      </c>
      <c r="N36" s="3" t="e">
        <f>IF($M$2,Sheet2!N36,NA)</f>
        <v>#NAME?</v>
      </c>
      <c r="O36" s="132"/>
      <c r="P36" s="3"/>
      <c r="Q36" s="132"/>
      <c r="R36" s="3"/>
      <c r="S36" s="132"/>
      <c r="T36" s="3"/>
      <c r="U36" s="4" t="e">
        <f>IF($U$2,Sheet2!U36,NA)</f>
        <v>#NAME?</v>
      </c>
      <c r="V36" s="3" t="e">
        <f>IF($U$2,Sheet2!V36,NA)</f>
        <v>#NAME?</v>
      </c>
      <c r="W36" s="128" t="e">
        <f>IF($W$2,Sheet2!W36,NA)</f>
        <v>#NAME?</v>
      </c>
      <c r="X36" s="3" t="e">
        <f>IF($W$2,Sheet2!X36,NA)</f>
        <v>#NAME?</v>
      </c>
      <c r="Y36" s="128"/>
      <c r="Z36" s="3"/>
    </row>
    <row r="37" spans="1:26" x14ac:dyDescent="0.2">
      <c r="A37" s="124">
        <f>IF($A$2,Sheet2!A37,NA)</f>
        <v>21.75</v>
      </c>
      <c r="B37" s="10">
        <f>IF($A$2,Sheet2!B37,NA)</f>
        <v>0.92500000000000004</v>
      </c>
      <c r="C37" s="121">
        <f>IF($C$2,Sheet2!C37,NA)</f>
        <v>34</v>
      </c>
      <c r="D37" s="123">
        <f>IF($C$2,Sheet2!D37,NA)</f>
        <v>0.94</v>
      </c>
      <c r="E37" s="128">
        <f>IF($E$2,Sheet2!E37,NA)</f>
        <v>166</v>
      </c>
      <c r="F37" s="3">
        <f>IF($E$2,Sheet2!F37,NA)</f>
        <v>0.86750000000000005</v>
      </c>
      <c r="G37" s="124">
        <f>IF($G$2,Sheet2!G37,NA)</f>
        <v>31.6</v>
      </c>
      <c r="H37" s="10">
        <f>IF($G$2,Sheet2!H37,NA)</f>
        <v>0.89400000000000002</v>
      </c>
      <c r="I37" s="129"/>
      <c r="J37" s="3"/>
      <c r="K37" s="128" t="e">
        <f>IF($K$2,Sheet2!K37,NA)</f>
        <v>#NAME?</v>
      </c>
      <c r="L37" s="3" t="e">
        <f>IF($K$2,Sheet2!L37,NA)</f>
        <v>#NAME?</v>
      </c>
      <c r="M37" s="128" t="e">
        <f>IF($M$2,Sheet2!M37,NA)</f>
        <v>#NAME?</v>
      </c>
      <c r="N37" s="3" t="e">
        <f>IF($M$2,Sheet2!N37,NA)</f>
        <v>#NAME?</v>
      </c>
      <c r="O37" s="129"/>
      <c r="P37" s="3"/>
      <c r="Q37" s="129"/>
      <c r="R37" s="3"/>
      <c r="S37" s="129"/>
      <c r="T37" s="3"/>
      <c r="U37" s="4" t="e">
        <f>IF($U$2,Sheet2!U37,NA)</f>
        <v>#NAME?</v>
      </c>
      <c r="V37" s="3" t="e">
        <f>IF($U$2,Sheet2!V37,NA)</f>
        <v>#NAME?</v>
      </c>
      <c r="W37" s="128" t="e">
        <f>IF($W$2,Sheet2!W37,NA)</f>
        <v>#NAME?</v>
      </c>
      <c r="X37" s="3" t="e">
        <f>IF($W$2,Sheet2!X37,NA)</f>
        <v>#NAME?</v>
      </c>
      <c r="Y37" s="128"/>
      <c r="Z37" s="3"/>
    </row>
    <row r="38" spans="1:26" x14ac:dyDescent="0.2">
      <c r="A38" s="124">
        <f>IF($A$2,Sheet2!A38,NA)</f>
        <v>22.67</v>
      </c>
      <c r="B38" s="10">
        <f>IF($A$2,Sheet2!B38,NA)</f>
        <v>0.93200000000000005</v>
      </c>
      <c r="C38" s="121">
        <f>IF($C$2,Sheet2!C38,NA)</f>
        <v>35</v>
      </c>
      <c r="D38" s="123">
        <f>IF($C$2,Sheet2!D38,NA)</f>
        <v>0.95</v>
      </c>
      <c r="E38" s="128">
        <f>IF($E$2,Sheet2!E38,NA)</f>
        <v>171</v>
      </c>
      <c r="F38" s="3">
        <f>IF($E$2,Sheet2!F38,NA)</f>
        <v>0.87250000000000005</v>
      </c>
      <c r="G38" s="124">
        <f>IF($G$2,Sheet2!G38,NA)</f>
        <v>33.08</v>
      </c>
      <c r="H38" s="10">
        <f>IF($G$2,Sheet2!H38,NA)</f>
        <v>0.90400000000000003</v>
      </c>
      <c r="I38" s="129"/>
      <c r="J38" s="3"/>
      <c r="K38" s="128" t="e">
        <f>IF($K$2,Sheet2!K38,NA)</f>
        <v>#NAME?</v>
      </c>
      <c r="L38" s="3" t="e">
        <f>IF($K$2,Sheet2!L38,NA)</f>
        <v>#NAME?</v>
      </c>
      <c r="M38" s="128" t="e">
        <f>IF($M$2,Sheet2!M38,NA)</f>
        <v>#NAME?</v>
      </c>
      <c r="N38" s="3" t="e">
        <f>IF($M$2,Sheet2!N38,NA)</f>
        <v>#NAME?</v>
      </c>
      <c r="O38" s="129"/>
      <c r="P38" s="3"/>
      <c r="Q38" s="129"/>
      <c r="R38" s="3"/>
      <c r="S38" s="129"/>
      <c r="T38" s="3"/>
      <c r="U38" s="4" t="e">
        <f>IF($U$2,Sheet2!U38,NA)</f>
        <v>#NAME?</v>
      </c>
      <c r="V38" s="3" t="e">
        <f>IF($U$2,Sheet2!V38,NA)</f>
        <v>#NAME?</v>
      </c>
      <c r="W38" s="128" t="e">
        <f>IF($W$2,Sheet2!W38,NA)</f>
        <v>#NAME?</v>
      </c>
      <c r="X38" s="3" t="e">
        <f>IF($W$2,Sheet2!X38,NA)</f>
        <v>#NAME?</v>
      </c>
      <c r="Y38" s="128"/>
      <c r="Z38" s="3"/>
    </row>
    <row r="39" spans="1:26" x14ac:dyDescent="0.2">
      <c r="A39" s="124">
        <f>IF($A$2,Sheet2!A39,NA)</f>
        <v>23.6</v>
      </c>
      <c r="B39" s="10">
        <f>IF($A$2,Sheet2!B39,NA)</f>
        <v>0.93900000000000006</v>
      </c>
      <c r="C39" s="121">
        <f>IF($C$2,Sheet2!C39,NA)</f>
        <v>36</v>
      </c>
      <c r="D39" s="123">
        <f>IF($C$2,Sheet2!D39,NA)</f>
        <v>0.95</v>
      </c>
      <c r="E39" s="128">
        <f>IF($E$2,Sheet2!E39,NA)</f>
        <v>176</v>
      </c>
      <c r="F39" s="3">
        <f>IF($E$2,Sheet2!F39,NA)</f>
        <v>0.87250000000000005</v>
      </c>
      <c r="G39" s="124">
        <f>IF($G$2,Sheet2!G39,NA)</f>
        <v>34.6</v>
      </c>
      <c r="H39" s="10">
        <f>IF($G$2,Sheet2!H39,NA)</f>
        <v>0.91200000000000003</v>
      </c>
      <c r="I39" s="129"/>
      <c r="J39" s="3"/>
      <c r="K39" s="128" t="e">
        <f>IF($K$2,Sheet2!K39,NA)</f>
        <v>#NAME?</v>
      </c>
      <c r="L39" s="3" t="e">
        <f>IF($K$2,Sheet2!L39,NA)</f>
        <v>#NAME?</v>
      </c>
      <c r="M39" s="128" t="e">
        <f>IF($M$2,Sheet2!M39,NA)</f>
        <v>#NAME?</v>
      </c>
      <c r="N39" s="3" t="e">
        <f>IF($M$2,Sheet2!N39,NA)</f>
        <v>#NAME?</v>
      </c>
      <c r="O39" s="129"/>
      <c r="P39" s="3"/>
      <c r="Q39" s="129"/>
      <c r="R39" s="3"/>
      <c r="S39" s="129"/>
      <c r="T39" s="3"/>
      <c r="U39" s="4" t="e">
        <f>IF($U$2,Sheet2!U39,NA)</f>
        <v>#NAME?</v>
      </c>
      <c r="V39" s="3" t="e">
        <f>IF($U$2,Sheet2!V39,NA)</f>
        <v>#NAME?</v>
      </c>
      <c r="W39" s="128" t="e">
        <f>IF($W$2,Sheet2!W39,NA)</f>
        <v>#NAME?</v>
      </c>
      <c r="X39" s="3" t="e">
        <f>IF($W$2,Sheet2!X39,NA)</f>
        <v>#NAME?</v>
      </c>
      <c r="Y39" s="128"/>
      <c r="Z39" s="3"/>
    </row>
    <row r="40" spans="1:26" x14ac:dyDescent="0.2">
      <c r="A40" s="124">
        <f>IF($A$2,Sheet2!A40,NA)</f>
        <v>24.55</v>
      </c>
      <c r="B40" s="10">
        <f>IF($A$2,Sheet2!B40,NA)</f>
        <v>0.94400000000000006</v>
      </c>
      <c r="C40" s="121">
        <f>IF($C$2,Sheet2!C40,NA)</f>
        <v>37</v>
      </c>
      <c r="D40" s="123">
        <f>IF($C$2,Sheet2!D40,NA)</f>
        <v>0.95</v>
      </c>
      <c r="E40" s="128">
        <f>IF($E$2,Sheet2!E40,NA)</f>
        <v>181</v>
      </c>
      <c r="F40" s="3">
        <f>IF($E$2,Sheet2!F40,NA)</f>
        <v>0.875</v>
      </c>
      <c r="G40" s="124">
        <f>IF($G$2,Sheet2!G40,NA)</f>
        <v>36.15</v>
      </c>
      <c r="H40" s="10">
        <f>IF($G$2,Sheet2!H40,NA)</f>
        <v>0.92099999999999993</v>
      </c>
      <c r="I40" s="129"/>
      <c r="J40" s="3"/>
      <c r="K40" s="128" t="e">
        <f>IF($K$2,Sheet2!K40,NA)</f>
        <v>#NAME?</v>
      </c>
      <c r="L40" s="3" t="e">
        <f>IF($K$2,Sheet2!L40,NA)</f>
        <v>#NAME?</v>
      </c>
      <c r="M40" s="128" t="e">
        <f>IF($M$2,Sheet2!M40,NA)</f>
        <v>#NAME?</v>
      </c>
      <c r="N40" s="3" t="e">
        <f>IF($M$2,Sheet2!N40,NA)</f>
        <v>#NAME?</v>
      </c>
      <c r="O40" s="129"/>
      <c r="P40" s="3"/>
      <c r="Q40" s="129"/>
      <c r="R40" s="3"/>
      <c r="S40" s="129"/>
      <c r="T40" s="3"/>
      <c r="U40" s="4" t="e">
        <f>IF($U$2,Sheet2!U40,NA)</f>
        <v>#NAME?</v>
      </c>
      <c r="V40" s="3" t="e">
        <f>IF($U$2,Sheet2!V40,NA)</f>
        <v>#NAME?</v>
      </c>
      <c r="W40" s="128" t="e">
        <f>IF($W$2,Sheet2!W40,NA)</f>
        <v>#NAME?</v>
      </c>
      <c r="X40" s="3" t="e">
        <f>IF($W$2,Sheet2!X40,NA)</f>
        <v>#NAME?</v>
      </c>
      <c r="Y40" s="128"/>
      <c r="Z40" s="3"/>
    </row>
    <row r="41" spans="1:26" x14ac:dyDescent="0.2">
      <c r="A41" s="124">
        <f>IF($A$2,Sheet2!A41,NA)</f>
        <v>25.52</v>
      </c>
      <c r="B41" s="10">
        <f>IF($A$2,Sheet2!B41,NA)</f>
        <v>0.94900000000000007</v>
      </c>
      <c r="C41" s="121">
        <f>IF($C$2,Sheet2!C41,NA)</f>
        <v>38</v>
      </c>
      <c r="D41" s="123">
        <f>IF($C$2,Sheet2!D41,NA)</f>
        <v>0.95</v>
      </c>
      <c r="E41" s="128">
        <f>IF($E$2,Sheet2!E41,NA)</f>
        <v>186</v>
      </c>
      <c r="F41" s="3">
        <f>IF($E$2,Sheet2!F41,NA)</f>
        <v>0.87749999999999995</v>
      </c>
      <c r="G41" s="124">
        <f>IF($G$2,Sheet2!G41,NA)</f>
        <v>37.729999999999997</v>
      </c>
      <c r="H41" s="10">
        <f>IF($G$2,Sheet2!H41,NA)</f>
        <v>0.92900000000000005</v>
      </c>
      <c r="I41" s="129"/>
      <c r="J41" s="129"/>
      <c r="K41" s="128" t="e">
        <f>IF($K$2,Sheet2!K41,NA)</f>
        <v>#NAME?</v>
      </c>
      <c r="L41" s="3" t="e">
        <f>IF($K$2,Sheet2!L41,NA)</f>
        <v>#NAME?</v>
      </c>
      <c r="M41" s="128" t="e">
        <f>IF($M$2,Sheet2!M41,NA)</f>
        <v>#NAME?</v>
      </c>
      <c r="N41" s="3" t="e">
        <f>IF($M$2,Sheet2!N41,NA)</f>
        <v>#NAME?</v>
      </c>
      <c r="O41" s="129"/>
      <c r="P41" s="129"/>
      <c r="Q41" s="129"/>
      <c r="R41" s="129"/>
      <c r="S41" s="129"/>
      <c r="T41" s="129"/>
      <c r="U41" s="4" t="e">
        <f>IF($U$2,Sheet2!U41,NA)</f>
        <v>#NAME?</v>
      </c>
      <c r="V41" s="3" t="e">
        <f>IF($U$2,Sheet2!V41,NA)</f>
        <v>#NAME?</v>
      </c>
      <c r="W41" s="128"/>
      <c r="X41" s="3"/>
      <c r="Y41" s="128"/>
      <c r="Z41" s="3"/>
    </row>
    <row r="42" spans="1:26" x14ac:dyDescent="0.2">
      <c r="A42" s="124">
        <f>IF($A$2,Sheet2!A42,NA)</f>
        <v>26.5</v>
      </c>
      <c r="B42" s="10">
        <f>IF($A$2,Sheet2!B42,NA)</f>
        <v>0.95299999999999996</v>
      </c>
      <c r="C42" s="121">
        <f>IF($C$2,Sheet2!C42,NA)</f>
        <v>39</v>
      </c>
      <c r="D42" s="123">
        <f>IF($C$2,Sheet2!D42,NA)</f>
        <v>0.96</v>
      </c>
      <c r="E42" s="128">
        <f>IF($E$2,Sheet2!E42,NA)</f>
        <v>191</v>
      </c>
      <c r="F42" s="3">
        <f>IF($E$2,Sheet2!F42,NA)</f>
        <v>0.88</v>
      </c>
      <c r="G42" s="124">
        <f>IF($G$2,Sheet2!G42,NA)</f>
        <v>39.35</v>
      </c>
      <c r="H42" s="10">
        <f>IF($G$2,Sheet2!H42,NA)</f>
        <v>0.93500000000000005</v>
      </c>
      <c r="I42" s="129"/>
      <c r="J42" s="129"/>
      <c r="K42" s="128" t="e">
        <f>IF($K$2,Sheet2!K42,NA)</f>
        <v>#NAME?</v>
      </c>
      <c r="L42" s="3" t="e">
        <f>IF($K$2,Sheet2!L42,NA)</f>
        <v>#NAME?</v>
      </c>
      <c r="M42" s="128" t="e">
        <f>IF($M$2,Sheet2!M42,NA)</f>
        <v>#NAME?</v>
      </c>
      <c r="N42" s="3" t="e">
        <f>IF($M$2,Sheet2!N42,NA)</f>
        <v>#NAME?</v>
      </c>
      <c r="O42" s="129"/>
      <c r="P42" s="129"/>
      <c r="Q42" s="129"/>
      <c r="R42" s="129"/>
      <c r="S42" s="129"/>
      <c r="T42" s="129"/>
      <c r="U42" s="4" t="e">
        <f>IF($U$2,Sheet2!U42,NA)</f>
        <v>#NAME?</v>
      </c>
      <c r="V42" s="3" t="e">
        <f>IF($U$2,Sheet2!V42,NA)</f>
        <v>#NAME?</v>
      </c>
      <c r="W42" s="128"/>
      <c r="X42" s="3"/>
      <c r="Y42" s="128"/>
      <c r="Z42" s="3"/>
    </row>
    <row r="43" spans="1:26" x14ac:dyDescent="0.2">
      <c r="A43" s="124">
        <f>IF($A$2,Sheet2!A43,NA)</f>
        <v>27.5</v>
      </c>
      <c r="B43" s="10">
        <f>IF($A$2,Sheet2!B43,NA)</f>
        <v>0.95799999999999996</v>
      </c>
      <c r="C43" s="121">
        <f>IF($C$2,Sheet2!C43,NA)</f>
        <v>40</v>
      </c>
      <c r="D43" s="123">
        <f>IF($C$2,Sheet2!D43,NA)</f>
        <v>0.96</v>
      </c>
      <c r="E43" s="128">
        <f>IF($E$2,Sheet2!E43,NA)</f>
        <v>196</v>
      </c>
      <c r="F43" s="3">
        <f>IF($E$2,Sheet2!F43,NA)</f>
        <v>0.88249999999999995</v>
      </c>
      <c r="G43" s="124">
        <f>IF($G$2,Sheet2!G43,NA)</f>
        <v>41</v>
      </c>
      <c r="H43" s="10">
        <f>IF($G$2,Sheet2!H43,NA)</f>
        <v>0.94099999999999995</v>
      </c>
      <c r="I43" s="129"/>
      <c r="J43" s="129"/>
      <c r="K43" s="128" t="e">
        <f>IF($K$2,Sheet2!K43,NA)</f>
        <v>#NAME?</v>
      </c>
      <c r="L43" s="3" t="e">
        <f>IF($K$2,Sheet2!L43,NA)</f>
        <v>#NAME?</v>
      </c>
      <c r="M43" s="128" t="e">
        <f>IF($M$2,Sheet2!M43,NA)</f>
        <v>#NAME?</v>
      </c>
      <c r="N43" s="3" t="e">
        <f>IF($M$2,Sheet2!N43,NA)</f>
        <v>#NAME?</v>
      </c>
      <c r="O43" s="129"/>
      <c r="P43" s="129"/>
      <c r="Q43" s="129"/>
      <c r="R43" s="129"/>
      <c r="S43" s="129"/>
      <c r="T43" s="129"/>
      <c r="U43" s="4" t="e">
        <f>IF($U$2,Sheet2!U43,NA)</f>
        <v>#NAME?</v>
      </c>
      <c r="V43" s="3" t="e">
        <f>IF($U$2,Sheet2!V43,NA)</f>
        <v>#NAME?</v>
      </c>
      <c r="W43" s="128"/>
      <c r="X43" s="3"/>
      <c r="Y43" s="128"/>
      <c r="Z43" s="3"/>
    </row>
    <row r="44" spans="1:26" x14ac:dyDescent="0.2">
      <c r="A44" s="124">
        <f>IF($A$2,Sheet2!A44,NA)</f>
        <v>28.52</v>
      </c>
      <c r="B44" s="10">
        <f>IF($A$2,Sheet2!B44,NA)</f>
        <v>0.96099999999999997</v>
      </c>
      <c r="C44" s="121">
        <f>IF($C$2,Sheet2!C44,NA)</f>
        <v>41</v>
      </c>
      <c r="D44" s="123">
        <f>IF($C$2,Sheet2!D44,NA)</f>
        <v>0.96</v>
      </c>
      <c r="E44" s="128"/>
      <c r="F44" s="3"/>
      <c r="G44" s="124">
        <f>IF($G$2,Sheet2!G44,NA)</f>
        <v>42.68</v>
      </c>
      <c r="H44" s="10">
        <f>IF($G$2,Sheet2!H44,NA)</f>
        <v>0.94599999999999995</v>
      </c>
      <c r="I44" s="129"/>
      <c r="J44" s="129"/>
      <c r="K44" s="128" t="e">
        <f>IF($K$2,Sheet2!K44,NA)</f>
        <v>#NAME?</v>
      </c>
      <c r="L44" s="3" t="e">
        <f>IF($K$2,Sheet2!L44,NA)</f>
        <v>#NAME?</v>
      </c>
      <c r="M44" s="128" t="e">
        <f>IF($M$2,Sheet2!M44,NA)</f>
        <v>#NAME?</v>
      </c>
      <c r="N44" s="3" t="e">
        <f>IF($M$2,Sheet2!N44,NA)</f>
        <v>#NAME?</v>
      </c>
      <c r="O44" s="129"/>
      <c r="P44" s="129"/>
      <c r="Q44" s="129"/>
      <c r="R44" s="129"/>
      <c r="S44" s="129"/>
      <c r="T44" s="129"/>
      <c r="U44" s="4" t="e">
        <f>IF($U$2,Sheet2!U44,NA)</f>
        <v>#NAME?</v>
      </c>
      <c r="V44" s="3" t="e">
        <f>IF($U$2,Sheet2!V44,NA)</f>
        <v>#NAME?</v>
      </c>
      <c r="W44" s="128"/>
      <c r="X44" s="3"/>
      <c r="Y44" s="128"/>
      <c r="Z44" s="3"/>
    </row>
    <row r="45" spans="1:26" x14ac:dyDescent="0.2">
      <c r="A45" s="124">
        <f>IF($A$2,Sheet2!A45,NA)</f>
        <v>29.55</v>
      </c>
      <c r="B45" s="10">
        <f>IF($A$2,Sheet2!B45,NA)</f>
        <v>0.96400000000000008</v>
      </c>
      <c r="C45" s="121">
        <f>IF($C$2,Sheet2!C45,NA)</f>
        <v>42</v>
      </c>
      <c r="D45" s="123">
        <f>IF($C$2,Sheet2!D45,NA)</f>
        <v>0.96</v>
      </c>
      <c r="E45" s="128"/>
      <c r="F45" s="3"/>
      <c r="G45" s="124">
        <f>IF($G$2,Sheet2!G45,NA)</f>
        <v>44.4</v>
      </c>
      <c r="H45" s="10">
        <f>IF($G$2,Sheet2!H45,NA)</f>
        <v>0.95099999999999996</v>
      </c>
      <c r="I45" s="129"/>
      <c r="J45" s="129"/>
      <c r="K45" s="128" t="e">
        <f>IF($K$2,Sheet2!K45,NA)</f>
        <v>#NAME?</v>
      </c>
      <c r="L45" s="3" t="e">
        <f>IF($K$2,Sheet2!L45,NA)</f>
        <v>#NAME?</v>
      </c>
      <c r="M45" s="128" t="e">
        <f>IF($M$2,Sheet2!M45,NA)</f>
        <v>#NAME?</v>
      </c>
      <c r="N45" s="3" t="e">
        <f>IF($M$2,Sheet2!N45,NA)</f>
        <v>#NAME?</v>
      </c>
      <c r="O45" s="129"/>
      <c r="P45" s="129"/>
      <c r="Q45" s="129"/>
      <c r="R45" s="129"/>
      <c r="S45" s="129"/>
      <c r="T45" s="129"/>
      <c r="U45" s="4" t="e">
        <f>IF($U$2,Sheet2!U45,NA)</f>
        <v>#NAME?</v>
      </c>
      <c r="V45" s="3" t="e">
        <f>IF($U$2,Sheet2!V45,NA)</f>
        <v>#NAME?</v>
      </c>
      <c r="W45" s="128"/>
      <c r="X45" s="3"/>
      <c r="Y45" s="128"/>
      <c r="Z45" s="3"/>
    </row>
    <row r="46" spans="1:26" x14ac:dyDescent="0.2">
      <c r="A46" s="124">
        <f>IF($A$2,Sheet2!A46,NA)</f>
        <v>30.6</v>
      </c>
      <c r="B46" s="10">
        <f>IF($A$2,Sheet2!B46,NA)</f>
        <v>0.96700000000000008</v>
      </c>
      <c r="C46" s="121">
        <f>IF($C$2,Sheet2!C46,NA)</f>
        <v>43</v>
      </c>
      <c r="D46" s="123">
        <f>IF($C$2,Sheet2!D46,NA)</f>
        <v>0.96</v>
      </c>
      <c r="E46" s="128"/>
      <c r="F46" s="3"/>
      <c r="G46" s="124">
        <f>IF($G$2,Sheet2!G46,NA)</f>
        <v>46.15</v>
      </c>
      <c r="H46" s="10">
        <f>IF($G$2,Sheet2!H46,NA)</f>
        <v>0.95499999999999996</v>
      </c>
      <c r="I46" s="129"/>
      <c r="J46" s="129"/>
      <c r="K46" s="128" t="e">
        <f>IF($K$2,Sheet2!K46,NA)</f>
        <v>#NAME?</v>
      </c>
      <c r="L46" s="3" t="e">
        <f>IF($K$2,Sheet2!L46,NA)</f>
        <v>#NAME?</v>
      </c>
      <c r="M46" s="128" t="e">
        <f>IF($M$2,Sheet2!M46,NA)</f>
        <v>#NAME?</v>
      </c>
      <c r="N46" s="3" t="e">
        <f>IF($M$2,Sheet2!N46,NA)</f>
        <v>#NAME?</v>
      </c>
      <c r="O46" s="129"/>
      <c r="P46" s="129"/>
      <c r="Q46" s="129"/>
      <c r="R46" s="129"/>
      <c r="S46" s="129"/>
      <c r="T46" s="129"/>
      <c r="U46" s="4" t="e">
        <f>IF($U$2,Sheet2!U46,NA)</f>
        <v>#NAME?</v>
      </c>
      <c r="V46" s="3" t="e">
        <f>IF($U$2,Sheet2!V46,NA)</f>
        <v>#NAME?</v>
      </c>
      <c r="W46" s="128"/>
      <c r="X46" s="3"/>
      <c r="Y46" s="128"/>
      <c r="Z46" s="3"/>
    </row>
    <row r="47" spans="1:26" x14ac:dyDescent="0.2">
      <c r="A47" s="124">
        <f>IF($A$2,Sheet2!A47,NA)</f>
        <v>31.67</v>
      </c>
      <c r="B47" s="10">
        <f>IF($A$2,Sheet2!B47,NA)</f>
        <v>0.96900000000000008</v>
      </c>
      <c r="C47" s="121">
        <f>IF($C$2,Sheet2!C47,NA)</f>
        <v>44</v>
      </c>
      <c r="D47" s="123">
        <f>IF($C$2,Sheet2!D47,NA)</f>
        <v>0.96</v>
      </c>
      <c r="E47" s="128"/>
      <c r="F47" s="3"/>
      <c r="G47" s="124">
        <f>IF($G$2,Sheet2!G47,NA)</f>
        <v>47.93</v>
      </c>
      <c r="H47" s="10">
        <f>IF($G$2,Sheet2!H47,NA)</f>
        <v>0.95799999999999996</v>
      </c>
      <c r="I47" s="129"/>
      <c r="J47" s="129"/>
      <c r="K47" s="128" t="e">
        <f>IF($K$2,Sheet2!K47,NA)</f>
        <v>#NAME?</v>
      </c>
      <c r="L47" s="3" t="e">
        <f>IF($K$2,Sheet2!L47,NA)</f>
        <v>#NAME?</v>
      </c>
      <c r="M47" s="128" t="e">
        <f>IF($M$2,Sheet2!M47,NA)</f>
        <v>#NAME?</v>
      </c>
      <c r="N47" s="3" t="e">
        <f>IF($M$2,Sheet2!N47,NA)</f>
        <v>#NAME?</v>
      </c>
      <c r="O47" s="129"/>
      <c r="P47" s="129"/>
      <c r="Q47" s="129"/>
      <c r="R47" s="129"/>
      <c r="S47" s="129"/>
      <c r="T47" s="129"/>
      <c r="U47" s="4" t="e">
        <f>IF($U$2,Sheet2!U47,NA)</f>
        <v>#NAME?</v>
      </c>
      <c r="V47" s="3" t="e">
        <f>IF($U$2,Sheet2!V47,NA)</f>
        <v>#NAME?</v>
      </c>
      <c r="W47" s="128"/>
      <c r="X47" s="3"/>
      <c r="Y47" s="128"/>
      <c r="Z47" s="3"/>
    </row>
    <row r="48" spans="1:26" x14ac:dyDescent="0.2">
      <c r="A48" s="124">
        <f>IF($A$2,Sheet2!A48,NA)</f>
        <v>32.75</v>
      </c>
      <c r="B48" s="10">
        <f>IF($A$2,Sheet2!B48,NA)</f>
        <v>0.97199999999999998</v>
      </c>
      <c r="C48" s="121">
        <f>IF($C$2,Sheet2!C48,NA)</f>
        <v>45</v>
      </c>
      <c r="D48" s="123">
        <f>IF($C$2,Sheet2!D48,NA)</f>
        <v>0.96</v>
      </c>
      <c r="E48" s="128"/>
      <c r="F48" s="3"/>
      <c r="G48" s="124">
        <f>IF($G$2,Sheet2!G48,NA)</f>
        <v>49.75</v>
      </c>
      <c r="H48" s="10">
        <f>IF($G$2,Sheet2!H48,NA)</f>
        <v>0.96099999999999997</v>
      </c>
      <c r="I48" s="129"/>
      <c r="J48" s="129"/>
      <c r="K48" s="128" t="e">
        <f>IF($K$2,Sheet2!K48,NA)</f>
        <v>#NAME?</v>
      </c>
      <c r="L48" s="3" t="e">
        <f>IF($K$2,Sheet2!L48,NA)</f>
        <v>#NAME?</v>
      </c>
      <c r="M48" s="128" t="e">
        <f>IF($M$2,Sheet2!M48,NA)</f>
        <v>#NAME?</v>
      </c>
      <c r="N48" s="3" t="e">
        <f>IF($M$2,Sheet2!N48,NA)</f>
        <v>#NAME?</v>
      </c>
      <c r="O48" s="129"/>
      <c r="P48" s="129"/>
      <c r="Q48" s="129"/>
      <c r="R48" s="129"/>
      <c r="S48" s="129"/>
      <c r="T48" s="129"/>
      <c r="U48" s="4" t="e">
        <f>IF($U$2,Sheet2!U48,NA)</f>
        <v>#NAME?</v>
      </c>
      <c r="V48" s="3" t="e">
        <f>IF($U$2,Sheet2!V48,NA)</f>
        <v>#NAME?</v>
      </c>
      <c r="W48" s="128"/>
      <c r="X48" s="3"/>
      <c r="Y48" s="128"/>
      <c r="Z48" s="3"/>
    </row>
    <row r="49" spans="1:26" x14ac:dyDescent="0.2">
      <c r="A49" s="124">
        <f>IF($A$2,Sheet2!A49,NA)</f>
        <v>33.85</v>
      </c>
      <c r="B49" s="10">
        <f>IF($A$2,Sheet2!B49,NA)</f>
        <v>0.97400000000000009</v>
      </c>
      <c r="C49" s="121">
        <f>IF($C$2,Sheet2!C49,NA)</f>
        <v>46</v>
      </c>
      <c r="D49" s="123">
        <f>IF($C$2,Sheet2!D49,NA)</f>
        <v>0.97</v>
      </c>
      <c r="E49" s="128"/>
      <c r="F49" s="3"/>
      <c r="G49" s="124">
        <f>IF($G$2,Sheet2!G49,NA)</f>
        <v>51.6</v>
      </c>
      <c r="H49" s="10">
        <f>IF($G$2,Sheet2!H49,NA)</f>
        <v>0.96599999999999997</v>
      </c>
      <c r="I49" s="129"/>
      <c r="J49" s="129"/>
      <c r="K49" s="128" t="e">
        <f>IF($K$2,Sheet2!K49,NA)</f>
        <v>#NAME?</v>
      </c>
      <c r="L49" s="3" t="e">
        <f>IF($K$2,Sheet2!L49,NA)</f>
        <v>#NAME?</v>
      </c>
      <c r="M49" s="128" t="e">
        <f>IF($M$2,Sheet2!M49,NA)</f>
        <v>#NAME?</v>
      </c>
      <c r="N49" s="3" t="e">
        <f>IF($M$2,Sheet2!N49,NA)</f>
        <v>#NAME?</v>
      </c>
      <c r="O49" s="129"/>
      <c r="P49" s="129"/>
      <c r="Q49" s="129"/>
      <c r="R49" s="129"/>
      <c r="S49" s="129"/>
      <c r="T49" s="129"/>
      <c r="U49" s="4" t="e">
        <f>IF($U$2,Sheet2!U49,NA)</f>
        <v>#NAME?</v>
      </c>
      <c r="V49" s="3" t="e">
        <f>IF($U$2,Sheet2!V49,NA)</f>
        <v>#NAME?</v>
      </c>
      <c r="W49" s="128"/>
      <c r="X49" s="3"/>
      <c r="Y49" s="128"/>
      <c r="Z49" s="3"/>
    </row>
    <row r="50" spans="1:26" x14ac:dyDescent="0.2">
      <c r="A50" s="124">
        <f>IF($A$2,Sheet2!A50,NA)</f>
        <v>34.97</v>
      </c>
      <c r="B50" s="10">
        <f>IF($A$2,Sheet2!B50,NA)</f>
        <v>0.97599999999999998</v>
      </c>
      <c r="C50" s="121">
        <f>IF($C$2,Sheet2!C50,NA)</f>
        <v>47</v>
      </c>
      <c r="D50" s="123">
        <f>IF($C$2,Sheet2!D50,NA)</f>
        <v>0.97</v>
      </c>
      <c r="E50" s="128"/>
      <c r="F50" s="3"/>
      <c r="G50" s="124">
        <f>IF($G$2,Sheet2!G50,NA)</f>
        <v>53.48</v>
      </c>
      <c r="H50" s="10">
        <f>IF($G$2,Sheet2!H50,NA)</f>
        <v>0.97</v>
      </c>
      <c r="I50" s="129"/>
      <c r="J50" s="129"/>
      <c r="K50" s="128" t="e">
        <f>IF($K$2,Sheet2!K50,NA)</f>
        <v>#NAME?</v>
      </c>
      <c r="L50" s="3" t="e">
        <f>IF($K$2,Sheet2!L50,NA)</f>
        <v>#NAME?</v>
      </c>
      <c r="M50" s="128" t="e">
        <f>IF($M$2,Sheet2!M50,NA)</f>
        <v>#NAME?</v>
      </c>
      <c r="N50" s="3" t="e">
        <f>IF($M$2,Sheet2!N50,NA)</f>
        <v>#NAME?</v>
      </c>
      <c r="O50" s="129"/>
      <c r="P50" s="129"/>
      <c r="Q50" s="129"/>
      <c r="R50" s="129"/>
      <c r="S50" s="129"/>
      <c r="T50" s="129"/>
      <c r="U50" s="4" t="e">
        <f>IF($U$2,Sheet2!U50,NA)</f>
        <v>#NAME?</v>
      </c>
      <c r="V50" s="3" t="e">
        <f>IF($U$2,Sheet2!V50,NA)</f>
        <v>#NAME?</v>
      </c>
      <c r="W50" s="128"/>
      <c r="X50" s="3"/>
      <c r="Y50" s="128"/>
      <c r="Z50" s="3"/>
    </row>
    <row r="51" spans="1:26" x14ac:dyDescent="0.2">
      <c r="A51" s="124">
        <f>IF($A$2,Sheet2!A51,NA)</f>
        <v>36.1</v>
      </c>
      <c r="B51" s="10">
        <f>IF($A$2,Sheet2!B51,NA)</f>
        <v>0.97799999999999998</v>
      </c>
      <c r="C51" s="121">
        <f>IF($C$2,Sheet2!C51,NA)</f>
        <v>48</v>
      </c>
      <c r="D51" s="123">
        <f>IF($C$2,Sheet2!D51,NA)</f>
        <v>0.97</v>
      </c>
      <c r="E51" s="128"/>
      <c r="F51" s="3"/>
      <c r="G51" s="124">
        <f>IF($G$2,Sheet2!G51,NA)</f>
        <v>55.4</v>
      </c>
      <c r="H51" s="10">
        <f>IF($G$2,Sheet2!H51,NA)</f>
        <v>0.97099999999999997</v>
      </c>
      <c r="I51" s="129"/>
      <c r="J51" s="129"/>
      <c r="K51" s="128" t="e">
        <f>IF($K$2,Sheet2!K51,NA)</f>
        <v>#NAME?</v>
      </c>
      <c r="L51" s="3" t="e">
        <f>IF($K$2,Sheet2!L51,NA)</f>
        <v>#NAME?</v>
      </c>
      <c r="M51" s="128" t="e">
        <f>IF($M$2,Sheet2!M51,NA)</f>
        <v>#NAME?</v>
      </c>
      <c r="N51" s="3" t="e">
        <f>IF($M$2,Sheet2!N51,NA)</f>
        <v>#NAME?</v>
      </c>
      <c r="O51" s="129"/>
      <c r="P51" s="129"/>
      <c r="Q51" s="129"/>
      <c r="R51" s="129"/>
      <c r="S51" s="129"/>
      <c r="T51" s="129"/>
      <c r="U51" s="4" t="e">
        <f>IF($U$2,Sheet2!U51,NA)</f>
        <v>#NAME?</v>
      </c>
      <c r="V51" s="3" t="e">
        <f>IF($U$2,Sheet2!V51,NA)</f>
        <v>#NAME?</v>
      </c>
      <c r="W51" s="128"/>
      <c r="X51" s="3"/>
      <c r="Y51" s="128"/>
      <c r="Z51" s="3"/>
    </row>
    <row r="52" spans="1:26" x14ac:dyDescent="0.2">
      <c r="A52" s="124">
        <f>IF($A$2,Sheet2!A52,NA)</f>
        <v>37.25</v>
      </c>
      <c r="B52" s="10">
        <f>IF($A$2,Sheet2!B52,NA)</f>
        <v>0.97799999999999998</v>
      </c>
      <c r="C52" s="121">
        <f>IF($C$2,Sheet2!C52,NA)</f>
        <v>49</v>
      </c>
      <c r="D52" s="123">
        <f>IF($C$2,Sheet2!D52,NA)</f>
        <v>0.97</v>
      </c>
      <c r="E52" s="128"/>
      <c r="F52" s="3"/>
      <c r="G52" s="124">
        <f>IF($G$2,Sheet2!G52,NA)</f>
        <v>57.35</v>
      </c>
      <c r="H52" s="10">
        <f>IF($G$2,Sheet2!H52,NA)</f>
        <v>0.97499999999999998</v>
      </c>
      <c r="I52" s="129"/>
      <c r="J52" s="129"/>
      <c r="K52" s="128" t="e">
        <f>IF($K$2,Sheet2!K52,NA)</f>
        <v>#NAME?</v>
      </c>
      <c r="L52" s="3" t="e">
        <f>IF($K$2,Sheet2!L52,NA)</f>
        <v>#NAME?</v>
      </c>
      <c r="M52" s="128" t="e">
        <f>IF($M$2,Sheet2!M52,NA)</f>
        <v>#NAME?</v>
      </c>
      <c r="N52" s="3" t="e">
        <f>IF($M$2,Sheet2!N52,NA)</f>
        <v>#NAME?</v>
      </c>
      <c r="O52" s="129"/>
      <c r="P52" s="129"/>
      <c r="Q52" s="129"/>
      <c r="R52" s="129"/>
      <c r="S52" s="129"/>
      <c r="T52" s="129"/>
      <c r="U52" s="4" t="e">
        <f>IF($U$2,Sheet2!U52,NA)</f>
        <v>#NAME?</v>
      </c>
      <c r="V52" s="3" t="e">
        <f>IF($U$2,Sheet2!V52,NA)</f>
        <v>#NAME?</v>
      </c>
      <c r="W52" s="128"/>
      <c r="X52" s="3"/>
      <c r="Y52" s="128"/>
      <c r="Z52" s="3"/>
    </row>
    <row r="53" spans="1:26" x14ac:dyDescent="0.2">
      <c r="A53" s="124">
        <f>IF($A$2,Sheet2!A53,NA)</f>
        <v>38.42</v>
      </c>
      <c r="B53" s="10">
        <f>IF($A$2,Sheet2!B53,NA)</f>
        <v>0.98</v>
      </c>
      <c r="C53" s="121">
        <f>IF($C$2,Sheet2!C53,NA)</f>
        <v>50</v>
      </c>
      <c r="D53" s="123">
        <f>IF($C$2,Sheet2!D53,NA)</f>
        <v>0.97</v>
      </c>
      <c r="E53" s="128"/>
      <c r="F53" s="3"/>
      <c r="G53" s="124">
        <f>IF($G$2,Sheet2!G53,NA)</f>
        <v>59.33</v>
      </c>
      <c r="H53" s="10">
        <f>IF($G$2,Sheet2!H53,NA)</f>
        <v>0.97699999999999998</v>
      </c>
      <c r="I53" s="129"/>
      <c r="J53" s="129"/>
      <c r="K53" s="128" t="e">
        <f>IF($K$2,Sheet2!K53,NA)</f>
        <v>#NAME?</v>
      </c>
      <c r="L53" s="3" t="e">
        <f>IF($K$2,Sheet2!L53,NA)</f>
        <v>#NAME?</v>
      </c>
      <c r="M53" s="128" t="e">
        <f>IF($M$2,Sheet2!M53,NA)</f>
        <v>#NAME?</v>
      </c>
      <c r="N53" s="3" t="e">
        <f>IF($M$2,Sheet2!N53,NA)</f>
        <v>#NAME?</v>
      </c>
      <c r="O53" s="129"/>
      <c r="P53" s="129"/>
      <c r="Q53" s="129"/>
      <c r="R53" s="129"/>
      <c r="S53" s="129"/>
      <c r="T53" s="129"/>
      <c r="U53" s="4" t="e">
        <f>IF($U$2,Sheet2!U53,NA)</f>
        <v>#NAME?</v>
      </c>
      <c r="V53" s="3" t="e">
        <f>IF($U$2,Sheet2!V53,NA)</f>
        <v>#NAME?</v>
      </c>
      <c r="W53" s="128"/>
      <c r="X53" s="3"/>
      <c r="Y53" s="128"/>
      <c r="Z53" s="3"/>
    </row>
    <row r="54" spans="1:26" x14ac:dyDescent="0.2">
      <c r="A54" s="124">
        <f>IF($A$2,Sheet2!A54,NA)</f>
        <v>39.6</v>
      </c>
      <c r="B54" s="10">
        <f>IF($A$2,Sheet2!B54,NA)</f>
        <v>0.98099999999999998</v>
      </c>
      <c r="C54" s="121">
        <f>IF($C$2,Sheet2!C54,NA)</f>
        <v>51</v>
      </c>
      <c r="D54" s="123">
        <f>IF($C$2,Sheet2!D54,NA)</f>
        <v>0.97</v>
      </c>
      <c r="E54" s="128"/>
      <c r="F54" s="3"/>
      <c r="G54" s="124">
        <f>IF($G$2,Sheet2!G54,NA)</f>
        <v>61.35</v>
      </c>
      <c r="H54" s="10">
        <f>IF($G$2,Sheet2!H54,NA)</f>
        <v>0.98</v>
      </c>
      <c r="I54" s="129"/>
      <c r="J54" s="129"/>
      <c r="K54" s="128" t="e">
        <f>IF($K$2,Sheet2!K54,NA)</f>
        <v>#NAME?</v>
      </c>
      <c r="L54" s="3" t="e">
        <f>IF($K$2,Sheet2!L54,NA)</f>
        <v>#NAME?</v>
      </c>
      <c r="M54" s="128" t="e">
        <f>IF($M$2,Sheet2!M54,NA)</f>
        <v>#NAME?</v>
      </c>
      <c r="N54" s="3" t="e">
        <f>IF($M$2,Sheet2!N54,NA)</f>
        <v>#NAME?</v>
      </c>
      <c r="O54" s="129"/>
      <c r="P54" s="129"/>
      <c r="Q54" s="129"/>
      <c r="R54" s="129"/>
      <c r="S54" s="129"/>
      <c r="T54" s="129"/>
      <c r="U54" s="4" t="e">
        <f>IF($U$2,Sheet2!U54,NA)</f>
        <v>#NAME?</v>
      </c>
      <c r="V54" s="3" t="e">
        <f>IF($U$2,Sheet2!V54,NA)</f>
        <v>#NAME?</v>
      </c>
      <c r="W54" s="128"/>
      <c r="X54" s="3"/>
      <c r="Y54" s="128"/>
      <c r="Z54" s="3"/>
    </row>
    <row r="55" spans="1:26" x14ac:dyDescent="0.2">
      <c r="A55" s="124">
        <f>IF($A$2,Sheet2!A55,NA)</f>
        <v>40.799999999999997</v>
      </c>
      <c r="B55" s="10">
        <f>IF($A$2,Sheet2!B55,NA)</f>
        <v>0.98199999999999998</v>
      </c>
      <c r="C55" s="121">
        <f>IF($C$2,Sheet2!C55,NA)</f>
        <v>52</v>
      </c>
      <c r="D55" s="123">
        <f>IF($C$2,Sheet2!D55,NA)</f>
        <v>0.97</v>
      </c>
      <c r="E55" s="128"/>
      <c r="F55" s="3"/>
      <c r="G55" s="124">
        <f>IF($G$2,Sheet2!G55,NA)</f>
        <v>63.4</v>
      </c>
      <c r="H55" s="10">
        <f>IF($G$2,Sheet2!H55,NA)</f>
        <v>0.98</v>
      </c>
      <c r="I55" s="129"/>
      <c r="J55" s="129"/>
      <c r="K55" s="128" t="e">
        <f>IF($K$2,Sheet2!K55,NA)</f>
        <v>#NAME?</v>
      </c>
      <c r="L55" s="3" t="e">
        <f>IF($K$2,Sheet2!L55,NA)</f>
        <v>#NAME?</v>
      </c>
      <c r="M55" s="128" t="e">
        <f>IF($M$2,Sheet2!M55,NA)</f>
        <v>#NAME?</v>
      </c>
      <c r="N55" s="3" t="e">
        <f>IF($M$2,Sheet2!N55,NA)</f>
        <v>#NAME?</v>
      </c>
      <c r="O55" s="129"/>
      <c r="P55" s="129"/>
      <c r="Q55" s="129"/>
      <c r="R55" s="129"/>
      <c r="S55" s="129"/>
      <c r="T55" s="129"/>
      <c r="U55" s="4" t="e">
        <f>IF($U$2,Sheet2!U55,NA)</f>
        <v>#NAME?</v>
      </c>
      <c r="V55" s="3" t="e">
        <f>IF($U$2,Sheet2!V55,NA)</f>
        <v>#NAME?</v>
      </c>
      <c r="W55" s="128"/>
      <c r="X55" s="3"/>
      <c r="Y55" s="128"/>
      <c r="Z55" s="3"/>
    </row>
    <row r="56" spans="1:26" x14ac:dyDescent="0.2">
      <c r="A56" s="124">
        <f>IF($A$2,Sheet2!A56,NA)</f>
        <v>42.02</v>
      </c>
      <c r="B56" s="10">
        <f>IF($A$2,Sheet2!B56,NA)</f>
        <v>0.98299999999999998</v>
      </c>
      <c r="C56" s="121">
        <f>IF($C$2,Sheet2!C56,NA)</f>
        <v>53</v>
      </c>
      <c r="D56" s="123">
        <f>IF($C$2,Sheet2!D56,NA)</f>
        <v>0.97</v>
      </c>
      <c r="E56" s="128"/>
      <c r="F56" s="3"/>
      <c r="G56" s="124">
        <f>IF($G$2,Sheet2!G56,NA)</f>
        <v>65.48</v>
      </c>
      <c r="H56" s="10">
        <f>IF($G$2,Sheet2!H56,NA)</f>
        <v>0.98199999999999998</v>
      </c>
      <c r="I56" s="129"/>
      <c r="J56" s="129"/>
      <c r="K56" s="128" t="e">
        <f>IF($K$2,Sheet2!K56,NA)</f>
        <v>#NAME?</v>
      </c>
      <c r="L56" s="3" t="e">
        <f>IF($K$2,Sheet2!L56,NA)</f>
        <v>#NAME?</v>
      </c>
      <c r="M56" s="128" t="e">
        <f>IF($M$2,Sheet2!M56,NA)</f>
        <v>#NAME?</v>
      </c>
      <c r="N56" s="3" t="e">
        <f>IF($M$2,Sheet2!N56,NA)</f>
        <v>#NAME?</v>
      </c>
      <c r="O56" s="129"/>
      <c r="P56" s="129"/>
      <c r="Q56" s="129"/>
      <c r="R56" s="129"/>
      <c r="S56" s="129"/>
      <c r="T56" s="129"/>
      <c r="U56" s="4" t="e">
        <f>IF($U$2,Sheet2!U56,NA)</f>
        <v>#NAME?</v>
      </c>
      <c r="V56" s="3" t="e">
        <f>IF($U$2,Sheet2!V56,NA)</f>
        <v>#NAME?</v>
      </c>
      <c r="W56" s="128"/>
      <c r="X56" s="3"/>
      <c r="Y56" s="128"/>
      <c r="Z56" s="3"/>
    </row>
    <row r="57" spans="1:26" x14ac:dyDescent="0.2">
      <c r="C57" s="121">
        <f>IF($C$2,Sheet2!C57,NA)</f>
        <v>54</v>
      </c>
      <c r="D57" s="123">
        <f>IF($C$2,Sheet2!D57,NA)</f>
        <v>0.97</v>
      </c>
      <c r="E57" s="128"/>
      <c r="F57" s="3"/>
      <c r="G57" s="124">
        <f>IF($G$2,Sheet2!G57,NA)</f>
        <v>67.599999999999994</v>
      </c>
      <c r="H57" s="10">
        <f>IF($G$2,Sheet2!H57,NA)</f>
        <v>0.98299999999999998</v>
      </c>
      <c r="I57" s="129"/>
      <c r="J57" s="129"/>
      <c r="K57" s="128" t="e">
        <f>IF($K$2,Sheet2!K57,NA)</f>
        <v>#NAME?</v>
      </c>
      <c r="L57" s="3" t="e">
        <f>IF($K$2,Sheet2!L57,NA)</f>
        <v>#NAME?</v>
      </c>
      <c r="M57" s="128" t="e">
        <f>IF($M$2,Sheet2!M57,NA)</f>
        <v>#NAME?</v>
      </c>
      <c r="N57" s="3" t="e">
        <f>IF($M$2,Sheet2!N57,NA)</f>
        <v>#NAME?</v>
      </c>
      <c r="O57" s="129"/>
      <c r="P57" s="129"/>
      <c r="Q57" s="129"/>
      <c r="R57" s="129"/>
      <c r="S57" s="129"/>
      <c r="T57" s="129"/>
      <c r="U57" s="4" t="e">
        <f>IF($U$2,Sheet2!U57,NA)</f>
        <v>#NAME?</v>
      </c>
      <c r="V57" s="3" t="e">
        <f>IF($U$2,Sheet2!V57,NA)</f>
        <v>#NAME?</v>
      </c>
      <c r="W57" s="128"/>
      <c r="X57" s="3"/>
      <c r="Y57" s="128"/>
      <c r="Z57" s="3"/>
    </row>
    <row r="58" spans="1:26" x14ac:dyDescent="0.2">
      <c r="C58" s="121">
        <f>IF($C$2,Sheet2!C58,NA)</f>
        <v>55</v>
      </c>
      <c r="D58" s="123">
        <f>IF($C$2,Sheet2!D58,NA)</f>
        <v>0.98</v>
      </c>
      <c r="E58" s="128"/>
      <c r="F58" s="3"/>
      <c r="G58" s="124">
        <f>IF($G$2,Sheet2!G58,NA)</f>
        <v>69.75</v>
      </c>
      <c r="H58" s="10">
        <f>IF($G$2,Sheet2!H58,NA)</f>
        <v>0.98599999999999999</v>
      </c>
      <c r="I58" s="129"/>
      <c r="J58" s="129"/>
      <c r="K58" s="128" t="e">
        <f>IF($K$2,Sheet2!K58,NA)</f>
        <v>#NAME?</v>
      </c>
      <c r="L58" s="3" t="e">
        <f>IF($K$2,Sheet2!L58,NA)</f>
        <v>#NAME?</v>
      </c>
      <c r="M58" s="128" t="e">
        <f>IF($M$2,Sheet2!M58,NA)</f>
        <v>#NAME?</v>
      </c>
      <c r="N58" s="3" t="e">
        <f>IF($M$2,Sheet2!N58,NA)</f>
        <v>#NAME?</v>
      </c>
      <c r="O58" s="129"/>
      <c r="P58" s="129"/>
      <c r="Q58" s="129"/>
      <c r="R58" s="129"/>
      <c r="S58" s="129"/>
      <c r="T58" s="129"/>
      <c r="U58" s="4" t="e">
        <f>IF($U$2,Sheet2!U58,NA)</f>
        <v>#NAME?</v>
      </c>
      <c r="V58" s="3" t="e">
        <f>IF($U$2,Sheet2!V58,NA)</f>
        <v>#NAME?</v>
      </c>
      <c r="W58" s="128"/>
      <c r="X58" s="3"/>
      <c r="Y58" s="128"/>
      <c r="Z58" s="3"/>
    </row>
    <row r="59" spans="1:26" x14ac:dyDescent="0.2">
      <c r="C59" s="121">
        <f>IF($C$2,Sheet2!C59,NA)</f>
        <v>56</v>
      </c>
      <c r="D59" s="123">
        <f>IF($C$2,Sheet2!D59,NA)</f>
        <v>0.98</v>
      </c>
      <c r="E59" s="128"/>
      <c r="F59" s="3"/>
      <c r="G59" s="124">
        <f>IF($G$2,Sheet2!G59,NA)</f>
        <v>71.930000000000007</v>
      </c>
      <c r="H59" s="10">
        <f>IF($G$2,Sheet2!H59,NA)</f>
        <v>0.98699999999999999</v>
      </c>
      <c r="I59" s="129"/>
      <c r="J59" s="129"/>
      <c r="K59" s="128" t="e">
        <f>IF($K$2,Sheet2!K59,NA)</f>
        <v>#NAME?</v>
      </c>
      <c r="L59" s="3" t="e">
        <f>IF($K$2,Sheet2!L59,NA)</f>
        <v>#NAME?</v>
      </c>
      <c r="M59" s="128" t="e">
        <f>IF($M$2,Sheet2!M59,NA)</f>
        <v>#NAME?</v>
      </c>
      <c r="N59" s="3" t="e">
        <f>IF($M$2,Sheet2!N59,NA)</f>
        <v>#NAME?</v>
      </c>
      <c r="O59" s="129"/>
      <c r="P59" s="129"/>
      <c r="Q59" s="129"/>
      <c r="R59" s="129"/>
      <c r="S59" s="129"/>
      <c r="T59" s="129"/>
      <c r="U59" s="4" t="e">
        <f>IF($U$2,Sheet2!U59,NA)</f>
        <v>#NAME?</v>
      </c>
      <c r="V59" s="3" t="e">
        <f>IF($U$2,Sheet2!V59,NA)</f>
        <v>#NAME?</v>
      </c>
      <c r="W59" s="128"/>
      <c r="X59" s="3"/>
      <c r="Y59" s="128"/>
      <c r="Z59" s="3"/>
    </row>
    <row r="60" spans="1:26" x14ac:dyDescent="0.2">
      <c r="C60" s="121">
        <f>IF($C$2,Sheet2!C60,NA)</f>
        <v>57</v>
      </c>
      <c r="D60" s="123">
        <f>IF($C$2,Sheet2!D60,NA)</f>
        <v>0.98</v>
      </c>
      <c r="E60" s="128"/>
      <c r="F60" s="3"/>
      <c r="G60" s="124">
        <f>IF($G$2,Sheet2!G60,NA)</f>
        <v>74.150000000000006</v>
      </c>
      <c r="H60" s="10">
        <f>IF($G$2,Sheet2!H60,NA)</f>
        <v>0.98799999999999999</v>
      </c>
      <c r="I60" s="129"/>
      <c r="J60" s="129"/>
      <c r="K60" s="128" t="e">
        <f>IF($K$2,Sheet2!K60,NA)</f>
        <v>#NAME?</v>
      </c>
      <c r="L60" s="3" t="e">
        <f>IF($K$2,Sheet2!L60,NA)</f>
        <v>#NAME?</v>
      </c>
      <c r="M60" s="128" t="e">
        <f>IF($M$2,Sheet2!M60,NA)</f>
        <v>#NAME?</v>
      </c>
      <c r="N60" s="3" t="e">
        <f>IF($M$2,Sheet2!N60,NA)</f>
        <v>#NAME?</v>
      </c>
      <c r="O60" s="129"/>
      <c r="P60" s="129"/>
      <c r="Q60" s="129"/>
      <c r="R60" s="129"/>
      <c r="S60" s="129"/>
      <c r="T60" s="129"/>
      <c r="U60" s="4" t="e">
        <f>IF($U$2,Sheet2!U60,NA)</f>
        <v>#NAME?</v>
      </c>
      <c r="V60" s="3" t="e">
        <f>IF($U$2,Sheet2!V60,NA)</f>
        <v>#NAME?</v>
      </c>
      <c r="W60" s="128"/>
      <c r="X60" s="3"/>
      <c r="Y60" s="128"/>
      <c r="Z60" s="3"/>
    </row>
    <row r="61" spans="1:26" x14ac:dyDescent="0.2">
      <c r="C61" s="121">
        <f>IF($C$2,Sheet2!C61,NA)</f>
        <v>58</v>
      </c>
      <c r="D61" s="123">
        <f>IF($C$2,Sheet2!D61,NA)</f>
        <v>0.98</v>
      </c>
      <c r="E61" s="128"/>
      <c r="F61" s="3"/>
      <c r="G61" s="124">
        <f>IF($G$2,Sheet2!G61,NA)</f>
        <v>76.400000000000006</v>
      </c>
      <c r="H61" s="10">
        <f>IF($G$2,Sheet2!H61,NA)</f>
        <v>0.99</v>
      </c>
      <c r="I61" s="129"/>
      <c r="J61" s="129"/>
      <c r="K61" s="128" t="e">
        <f>IF($K$2,Sheet2!K61,NA)</f>
        <v>#NAME?</v>
      </c>
      <c r="L61" s="3" t="e">
        <f>IF($K$2,Sheet2!L61,NA)</f>
        <v>#NAME?</v>
      </c>
      <c r="M61" s="128" t="e">
        <f>IF($M$2,Sheet2!M61,NA)</f>
        <v>#NAME?</v>
      </c>
      <c r="N61" s="3" t="e">
        <f>IF($M$2,Sheet2!N61,NA)</f>
        <v>#NAME?</v>
      </c>
      <c r="O61" s="129"/>
      <c r="P61" s="129"/>
      <c r="Q61" s="129"/>
      <c r="R61" s="129"/>
      <c r="S61" s="129"/>
      <c r="T61" s="129"/>
      <c r="U61" s="4" t="e">
        <f>IF($U$2,Sheet2!U61,NA)</f>
        <v>#NAME?</v>
      </c>
      <c r="V61" s="3" t="e">
        <f>IF($U$2,Sheet2!V61,NA)</f>
        <v>#NAME?</v>
      </c>
      <c r="W61" s="128"/>
      <c r="X61" s="3"/>
      <c r="Y61" s="128"/>
      <c r="Z61" s="3"/>
    </row>
    <row r="62" spans="1:26" x14ac:dyDescent="0.2">
      <c r="C62" s="121">
        <f>IF($C$2,Sheet2!C62,NA)</f>
        <v>59</v>
      </c>
      <c r="D62" s="123">
        <f>IF($C$2,Sheet2!D62,NA)</f>
        <v>0.98</v>
      </c>
      <c r="E62" s="128"/>
      <c r="F62" s="3"/>
      <c r="G62" s="124">
        <f>IF($G$2,Sheet2!G62,NA)</f>
        <v>78.680000000000007</v>
      </c>
      <c r="H62" s="10">
        <f>IF($G$2,Sheet2!H62,NA)</f>
        <v>0.99</v>
      </c>
      <c r="I62" s="129"/>
      <c r="J62" s="129"/>
      <c r="K62" s="128" t="e">
        <f>IF($K$2,Sheet2!K62,NA)</f>
        <v>#NAME?</v>
      </c>
      <c r="L62" s="3" t="e">
        <f>IF($K$2,Sheet2!L62,NA)</f>
        <v>#NAME?</v>
      </c>
      <c r="M62" s="128" t="e">
        <f>IF($M$2,Sheet2!M62,NA)</f>
        <v>#NAME?</v>
      </c>
      <c r="N62" s="3" t="e">
        <f>IF($M$2,Sheet2!N62,NA)</f>
        <v>#NAME?</v>
      </c>
      <c r="O62" s="129"/>
      <c r="P62" s="129"/>
      <c r="Q62" s="129"/>
      <c r="R62" s="129"/>
      <c r="S62" s="129"/>
      <c r="T62" s="129"/>
      <c r="U62" s="4" t="e">
        <f>IF($U$2,Sheet2!U62,NA)</f>
        <v>#NAME?</v>
      </c>
      <c r="V62" s="3" t="e">
        <f>IF($U$2,Sheet2!V62,NA)</f>
        <v>#NAME?</v>
      </c>
      <c r="W62" s="128"/>
      <c r="X62" s="3"/>
      <c r="Y62" s="128"/>
      <c r="Z62" s="3"/>
    </row>
    <row r="63" spans="1:26" x14ac:dyDescent="0.2">
      <c r="C63" s="121">
        <f>IF($C$2,Sheet2!C63,NA)</f>
        <v>60</v>
      </c>
      <c r="D63" s="123">
        <f>IF($C$2,Sheet2!D63,NA)</f>
        <v>0.98</v>
      </c>
      <c r="E63" s="128"/>
      <c r="F63" s="3"/>
      <c r="G63" s="124">
        <f>IF($G$2,Sheet2!G63,NA)</f>
        <v>81</v>
      </c>
      <c r="H63" s="10">
        <f>IF($G$2,Sheet2!H63,NA)</f>
        <v>0.99199999999999999</v>
      </c>
      <c r="I63" s="129"/>
      <c r="J63" s="129"/>
      <c r="K63" s="128" t="e">
        <f>IF($K$2,Sheet2!K63,NA)</f>
        <v>#NAME?</v>
      </c>
      <c r="L63" s="3" t="e">
        <f>IF($K$2,Sheet2!L63,NA)</f>
        <v>#NAME?</v>
      </c>
      <c r="M63" s="128" t="e">
        <f>IF($M$2,Sheet2!M63,NA)</f>
        <v>#NAME?</v>
      </c>
      <c r="N63" s="3" t="e">
        <f>IF($M$2,Sheet2!N63,NA)</f>
        <v>#NAME?</v>
      </c>
      <c r="O63" s="129"/>
      <c r="P63" s="129"/>
      <c r="Q63" s="129"/>
      <c r="R63" s="129"/>
      <c r="S63" s="129"/>
      <c r="T63" s="129"/>
      <c r="U63" s="4" t="e">
        <f>IF($U$2,Sheet2!U63,NA)</f>
        <v>#NAME?</v>
      </c>
      <c r="V63" s="3" t="e">
        <f>IF($U$2,Sheet2!V63,NA)</f>
        <v>#NAME?</v>
      </c>
      <c r="W63" s="128"/>
      <c r="X63" s="3"/>
      <c r="Y63" s="128"/>
      <c r="Z63" s="3"/>
    </row>
    <row r="64" spans="1:26" x14ac:dyDescent="0.2">
      <c r="C64" s="121">
        <f>IF($C$2,Sheet2!C64,NA)</f>
        <v>61</v>
      </c>
      <c r="D64" s="123">
        <f>IF($C$2,Sheet2!D64,NA)</f>
        <v>0.98</v>
      </c>
      <c r="E64" s="128"/>
      <c r="F64" s="3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30"/>
      <c r="W64" s="129"/>
      <c r="X64" s="129"/>
      <c r="Y64" s="129"/>
      <c r="Z64" s="129"/>
    </row>
    <row r="65" spans="2:26" x14ac:dyDescent="0.2">
      <c r="C65" s="121"/>
      <c r="D65" s="122"/>
      <c r="E65" s="128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spans="2:26" x14ac:dyDescent="0.2">
      <c r="B66" s="124"/>
      <c r="C66" s="121"/>
      <c r="D66" s="122"/>
      <c r="E66" s="128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spans="2:26" x14ac:dyDescent="0.2">
      <c r="B67" s="124"/>
      <c r="C67" s="121"/>
      <c r="D67" s="122"/>
      <c r="E67" s="128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spans="2:26" x14ac:dyDescent="0.2">
      <c r="B68" s="124"/>
      <c r="C68" s="121"/>
      <c r="D68" s="122"/>
      <c r="E68" s="128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spans="2:26" x14ac:dyDescent="0.2">
      <c r="B69" s="124"/>
      <c r="C69" s="121"/>
      <c r="D69" s="122"/>
      <c r="E69" s="128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spans="2:26" x14ac:dyDescent="0.2">
      <c r="B70" s="124"/>
      <c r="C70" s="121"/>
      <c r="D70" s="122"/>
      <c r="E70" s="128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spans="2:26" x14ac:dyDescent="0.2">
      <c r="B71" s="124"/>
      <c r="C71" s="121"/>
      <c r="D71" s="122"/>
      <c r="E71" s="128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spans="2:26" x14ac:dyDescent="0.2">
      <c r="B72" s="124"/>
      <c r="C72" s="121"/>
      <c r="D72" s="122"/>
      <c r="E72" s="128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spans="2:26" x14ac:dyDescent="0.2">
      <c r="B73" s="124"/>
      <c r="C73" s="121"/>
      <c r="D73" s="122"/>
      <c r="E73" s="128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spans="2:26" x14ac:dyDescent="0.2">
      <c r="B74" s="124"/>
      <c r="C74" s="121"/>
      <c r="D74" s="122"/>
      <c r="E74" s="128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spans="2:26" x14ac:dyDescent="0.2">
      <c r="B75" s="124"/>
      <c r="C75" s="121"/>
      <c r="D75" s="122"/>
      <c r="E75" s="128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spans="2:26" x14ac:dyDescent="0.2">
      <c r="B76" s="124"/>
      <c r="C76" s="121"/>
      <c r="D76" s="122"/>
      <c r="E76" s="128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spans="2:26" x14ac:dyDescent="0.2">
      <c r="B77" s="124"/>
      <c r="C77" s="121"/>
      <c r="D77" s="122"/>
      <c r="E77" s="128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spans="2:26" x14ac:dyDescent="0.2">
      <c r="B78" s="124"/>
      <c r="C78" s="121"/>
      <c r="D78" s="122"/>
      <c r="E78" s="128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spans="2:26" x14ac:dyDescent="0.2">
      <c r="B79" s="124"/>
      <c r="C79" s="121"/>
      <c r="D79" s="122"/>
      <c r="E79" s="128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spans="2:26" x14ac:dyDescent="0.2">
      <c r="B80" s="124"/>
      <c r="C80" s="121"/>
      <c r="D80" s="122"/>
      <c r="E80" s="128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spans="2:26" x14ac:dyDescent="0.2">
      <c r="B81" s="124"/>
      <c r="C81" s="121"/>
      <c r="D81" s="122"/>
      <c r="E81" s="128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spans="2:26" x14ac:dyDescent="0.2">
      <c r="B82" s="124"/>
      <c r="C82" s="121"/>
      <c r="D82" s="122"/>
      <c r="E82" s="128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spans="2:26" x14ac:dyDescent="0.2">
      <c r="B83" s="124"/>
      <c r="C83" s="121"/>
      <c r="D83" s="122"/>
      <c r="E83" s="128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spans="2:26" x14ac:dyDescent="0.2">
      <c r="B84" s="124"/>
      <c r="C84" s="121"/>
      <c r="D84" s="122"/>
      <c r="E84" s="128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spans="2:26" x14ac:dyDescent="0.2">
      <c r="B85" s="124"/>
      <c r="C85" s="121"/>
      <c r="D85" s="122"/>
      <c r="E85" s="128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spans="2:26" x14ac:dyDescent="0.2">
      <c r="B86" s="124"/>
      <c r="C86" s="122"/>
      <c r="D86" s="122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spans="2:26" x14ac:dyDescent="0.2">
      <c r="B87" s="124"/>
      <c r="C87" s="122"/>
      <c r="D87" s="122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spans="2:26" x14ac:dyDescent="0.2">
      <c r="B88" s="124"/>
      <c r="C88" s="122"/>
      <c r="D88" s="122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spans="2:26" x14ac:dyDescent="0.2">
      <c r="B89" s="124"/>
      <c r="C89" s="122"/>
      <c r="D89" s="122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spans="2:26" x14ac:dyDescent="0.2">
      <c r="B90" s="124"/>
      <c r="C90" s="122"/>
      <c r="D90" s="122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spans="2:26" x14ac:dyDescent="0.2">
      <c r="B91" s="124"/>
      <c r="C91" s="122"/>
      <c r="D91" s="122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spans="2:26" x14ac:dyDescent="0.2">
      <c r="B92" s="124"/>
      <c r="C92" s="122"/>
      <c r="D92" s="122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spans="2:26" x14ac:dyDescent="0.2">
      <c r="B93" s="124"/>
      <c r="C93" s="122"/>
      <c r="D93" s="122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L4" zoomScale="61" workbookViewId="0">
      <selection activeCell="BA54" sqref="BA51:BN54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B42"/>
  <sheetViews>
    <sheetView topLeftCell="M1" workbookViewId="0">
      <selection activeCell="U1" sqref="U1"/>
    </sheetView>
  </sheetViews>
  <sheetFormatPr baseColWidth="10" defaultRowHeight="16" x14ac:dyDescent="0.2"/>
  <cols>
    <col min="2" max="2" width="10.83203125" style="119"/>
    <col min="31" max="31" width="10.83203125" customWidth="1"/>
    <col min="41" max="41" width="10.83203125" customWidth="1"/>
  </cols>
  <sheetData>
    <row r="28" spans="2:2" x14ac:dyDescent="0.2">
      <c r="B28" t="s">
        <v>87</v>
      </c>
    </row>
    <row r="29" spans="2:2" x14ac:dyDescent="0.2">
      <c r="B29" t="s">
        <v>34</v>
      </c>
    </row>
    <row r="30" spans="2:2" x14ac:dyDescent="0.2">
      <c r="B30" t="s">
        <v>35</v>
      </c>
    </row>
    <row r="31" spans="2:2" x14ac:dyDescent="0.2">
      <c r="B31" t="s">
        <v>88</v>
      </c>
    </row>
    <row r="32" spans="2:2" x14ac:dyDescent="0.2">
      <c r="B32" t="s">
        <v>42</v>
      </c>
    </row>
    <row r="33" spans="2:2" x14ac:dyDescent="0.2">
      <c r="B33" t="s">
        <v>43</v>
      </c>
    </row>
    <row r="34" spans="2:2" x14ac:dyDescent="0.2">
      <c r="B34" t="s">
        <v>45</v>
      </c>
    </row>
    <row r="35" spans="2:2" x14ac:dyDescent="0.2">
      <c r="B35" t="s">
        <v>46</v>
      </c>
    </row>
    <row r="36" spans="2:2" x14ac:dyDescent="0.2">
      <c r="B36" t="s">
        <v>49</v>
      </c>
    </row>
    <row r="37" spans="2:2" x14ac:dyDescent="0.2">
      <c r="B37" t="s">
        <v>50</v>
      </c>
    </row>
    <row r="38" spans="2:2" x14ac:dyDescent="0.2">
      <c r="B38" t="s">
        <v>58</v>
      </c>
    </row>
    <row r="39" spans="2:2" x14ac:dyDescent="0.2">
      <c r="B39" t="s">
        <v>54</v>
      </c>
    </row>
    <row r="40" spans="2:2" x14ac:dyDescent="0.2">
      <c r="B40" t="s">
        <v>55</v>
      </c>
    </row>
    <row r="41" spans="2:2" x14ac:dyDescent="0.2">
      <c r="B41" t="s">
        <v>52</v>
      </c>
    </row>
    <row r="42" spans="2:2" x14ac:dyDescent="0.2">
      <c r="B42" s="12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zoomScale="63" workbookViewId="0">
      <selection activeCell="P32" sqref="A32:P38"/>
    </sheetView>
  </sheetViews>
  <sheetFormatPr baseColWidth="10" defaultRowHeight="16" x14ac:dyDescent="0.2"/>
  <cols>
    <col min="1" max="1" width="17.1640625" bestFit="1" customWidth="1"/>
    <col min="2" max="2" width="17.1640625" customWidth="1"/>
    <col min="3" max="3" width="19.83203125" bestFit="1" customWidth="1"/>
    <col min="13" max="13" width="17.6640625" customWidth="1"/>
    <col min="21" max="21" width="10.83203125" customWidth="1"/>
    <col min="23" max="23" width="10.83203125" customWidth="1"/>
  </cols>
  <sheetData>
    <row r="1" spans="1:17" ht="24" x14ac:dyDescent="0.3">
      <c r="A1" s="22" t="s">
        <v>7</v>
      </c>
    </row>
    <row r="2" spans="1:17" ht="24" x14ac:dyDescent="0.2">
      <c r="A2" s="11" t="s">
        <v>4</v>
      </c>
      <c r="B2" s="12" t="s">
        <v>1</v>
      </c>
      <c r="C2" s="13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4">
        <v>0</v>
      </c>
      <c r="B3" s="15">
        <v>0</v>
      </c>
      <c r="C3" s="16">
        <f t="shared" ref="C3:C16" si="0">B3/2</f>
        <v>0</v>
      </c>
      <c r="E3" s="8"/>
      <c r="F3" s="8"/>
      <c r="G3" s="8"/>
      <c r="H3" s="8"/>
      <c r="I3" s="8"/>
      <c r="J3" s="8"/>
      <c r="K3" s="8"/>
      <c r="L3" s="8"/>
    </row>
    <row r="4" spans="1:17" ht="19" x14ac:dyDescent="0.25">
      <c r="A4" s="17">
        <v>5</v>
      </c>
      <c r="B4" s="15">
        <v>0</v>
      </c>
      <c r="C4" s="16">
        <f t="shared" si="0"/>
        <v>0</v>
      </c>
      <c r="E4" s="9"/>
      <c r="F4" s="8"/>
      <c r="G4" s="8"/>
      <c r="H4" s="8"/>
      <c r="I4" s="8"/>
      <c r="J4" s="8"/>
      <c r="K4" s="8"/>
      <c r="L4" s="8"/>
    </row>
    <row r="5" spans="1:17" x14ac:dyDescent="0.2">
      <c r="A5" s="17">
        <f t="shared" ref="A5:A14" si="1">A4+5</f>
        <v>10</v>
      </c>
      <c r="B5" s="15">
        <v>0</v>
      </c>
      <c r="C5" s="16">
        <f t="shared" si="0"/>
        <v>0</v>
      </c>
      <c r="E5" s="8"/>
      <c r="F5" s="8"/>
      <c r="G5" s="8"/>
      <c r="H5" s="8"/>
      <c r="I5" s="8"/>
      <c r="J5" s="8"/>
      <c r="K5" s="8"/>
      <c r="L5" s="8"/>
    </row>
    <row r="6" spans="1:17" x14ac:dyDescent="0.2">
      <c r="A6" s="17">
        <f t="shared" si="1"/>
        <v>15</v>
      </c>
      <c r="B6" s="15">
        <v>0.04</v>
      </c>
      <c r="C6" s="16">
        <f t="shared" si="0"/>
        <v>0.02</v>
      </c>
      <c r="E6" s="8"/>
      <c r="F6" s="8"/>
      <c r="G6" s="8"/>
      <c r="H6" s="8"/>
      <c r="I6" s="8"/>
      <c r="J6" s="8"/>
      <c r="K6" s="8"/>
      <c r="L6" s="8"/>
    </row>
    <row r="7" spans="1:17" x14ac:dyDescent="0.2">
      <c r="A7" s="17">
        <f t="shared" si="1"/>
        <v>20</v>
      </c>
      <c r="B7" s="15">
        <v>0.04</v>
      </c>
      <c r="C7" s="16">
        <f t="shared" si="0"/>
        <v>0.02</v>
      </c>
      <c r="E7" s="8"/>
      <c r="F7" s="8"/>
      <c r="G7" s="8"/>
      <c r="H7" s="8"/>
      <c r="I7" s="8"/>
      <c r="J7" s="8"/>
      <c r="K7" s="8"/>
      <c r="L7" s="8"/>
    </row>
    <row r="8" spans="1:17" x14ac:dyDescent="0.2">
      <c r="A8" s="17">
        <f t="shared" si="1"/>
        <v>25</v>
      </c>
      <c r="B8" s="15">
        <v>0.05</v>
      </c>
      <c r="C8" s="16">
        <f t="shared" si="0"/>
        <v>2.5000000000000001E-2</v>
      </c>
      <c r="E8" s="8"/>
      <c r="F8" s="8"/>
      <c r="G8" s="8"/>
      <c r="H8" s="8"/>
      <c r="I8" s="8"/>
      <c r="J8" s="8"/>
      <c r="K8" s="8"/>
      <c r="L8" s="8"/>
    </row>
    <row r="9" spans="1:17" x14ac:dyDescent="0.2">
      <c r="A9" s="17">
        <f t="shared" si="1"/>
        <v>30</v>
      </c>
      <c r="B9" s="15">
        <v>7.0000000000000007E-2</v>
      </c>
      <c r="C9" s="16">
        <f t="shared" si="0"/>
        <v>3.5000000000000003E-2</v>
      </c>
      <c r="E9" s="8"/>
      <c r="F9" s="8"/>
      <c r="G9" s="8"/>
      <c r="H9" s="8"/>
      <c r="I9" s="8"/>
      <c r="J9" s="8"/>
      <c r="K9" s="8"/>
      <c r="L9" s="8"/>
    </row>
    <row r="10" spans="1:17" x14ac:dyDescent="0.2">
      <c r="A10" s="17">
        <f t="shared" si="1"/>
        <v>35</v>
      </c>
      <c r="B10" s="15">
        <v>0.11</v>
      </c>
      <c r="C10" s="16">
        <f t="shared" si="0"/>
        <v>5.5E-2</v>
      </c>
      <c r="E10" s="8"/>
      <c r="F10" s="8"/>
      <c r="G10" s="8"/>
      <c r="H10" s="8"/>
      <c r="I10" s="8"/>
      <c r="J10" s="8"/>
      <c r="K10" s="8"/>
      <c r="L10" s="8"/>
    </row>
    <row r="11" spans="1:17" x14ac:dyDescent="0.2">
      <c r="A11" s="17">
        <f t="shared" si="1"/>
        <v>40</v>
      </c>
      <c r="B11" s="15">
        <v>0.11</v>
      </c>
      <c r="C11" s="16">
        <f t="shared" si="0"/>
        <v>5.5E-2</v>
      </c>
      <c r="E11" s="8"/>
      <c r="F11" s="8"/>
      <c r="G11" s="8"/>
      <c r="H11" s="8"/>
      <c r="I11" s="8"/>
      <c r="J11" s="8"/>
      <c r="K11" s="8"/>
      <c r="L11" s="8"/>
    </row>
    <row r="12" spans="1:17" x14ac:dyDescent="0.2">
      <c r="A12" s="17">
        <f t="shared" si="1"/>
        <v>45</v>
      </c>
      <c r="B12" s="15">
        <v>0.14000000000000001</v>
      </c>
      <c r="C12" s="16">
        <f t="shared" si="0"/>
        <v>7.0000000000000007E-2</v>
      </c>
      <c r="E12" s="8"/>
      <c r="F12" s="8"/>
      <c r="G12" s="8"/>
      <c r="H12" s="8"/>
      <c r="I12" s="8"/>
      <c r="J12" s="8"/>
      <c r="K12" s="8"/>
      <c r="L12" s="8"/>
    </row>
    <row r="13" spans="1:17" x14ac:dyDescent="0.2">
      <c r="A13" s="17">
        <f t="shared" si="1"/>
        <v>50</v>
      </c>
      <c r="B13" s="15">
        <v>0.17</v>
      </c>
      <c r="C13" s="16">
        <f t="shared" si="0"/>
        <v>8.5000000000000006E-2</v>
      </c>
      <c r="E13" s="8"/>
      <c r="F13" s="8"/>
      <c r="G13" s="8"/>
      <c r="H13" s="8"/>
      <c r="I13" s="8"/>
      <c r="J13" s="8"/>
      <c r="K13" s="8"/>
      <c r="L13" s="8"/>
    </row>
    <row r="14" spans="1:17" x14ac:dyDescent="0.2">
      <c r="A14" s="17">
        <f t="shared" si="1"/>
        <v>55</v>
      </c>
      <c r="B14" s="15">
        <v>0.19</v>
      </c>
      <c r="C14" s="16">
        <f t="shared" si="0"/>
        <v>9.5000000000000001E-2</v>
      </c>
      <c r="E14" s="8"/>
      <c r="F14" s="8"/>
      <c r="G14" s="8"/>
      <c r="H14" s="8"/>
      <c r="I14" s="8"/>
      <c r="J14" s="8"/>
      <c r="K14" s="8"/>
      <c r="L14" s="8"/>
    </row>
    <row r="15" spans="1:17" x14ac:dyDescent="0.2">
      <c r="A15" s="18">
        <v>60</v>
      </c>
      <c r="B15" s="15">
        <v>0.22</v>
      </c>
      <c r="C15" s="16">
        <f t="shared" si="0"/>
        <v>0.11</v>
      </c>
      <c r="E15" s="8"/>
      <c r="F15" s="8"/>
      <c r="G15" s="8"/>
      <c r="H15" s="8"/>
      <c r="I15" s="8"/>
      <c r="J15" s="8"/>
      <c r="K15" s="8"/>
      <c r="L15" s="8"/>
    </row>
    <row r="16" spans="1:17" x14ac:dyDescent="0.2">
      <c r="A16" s="19">
        <v>120</v>
      </c>
      <c r="B16" s="20">
        <v>0.42</v>
      </c>
      <c r="C16" s="21">
        <f t="shared" si="0"/>
        <v>0.21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3:17" x14ac:dyDescent="0.2">
      <c r="C17" s="10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3:17" x14ac:dyDescent="0.2">
      <c r="C18" s="10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3:17" x14ac:dyDescent="0.2">
      <c r="C19" s="10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3:17" x14ac:dyDescent="0.2">
      <c r="C20" s="1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3:17" x14ac:dyDescent="0.2">
      <c r="C21" s="1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3:17" x14ac:dyDescent="0.2"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3:17" x14ac:dyDescent="0.2"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3:17" x14ac:dyDescent="0.2"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3:17" x14ac:dyDescent="0.2"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3:17" x14ac:dyDescent="0.2">
      <c r="C26" s="1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3:17" x14ac:dyDescent="0.2"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3:17" x14ac:dyDescent="0.2"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3:17" x14ac:dyDescent="0.2">
      <c r="C29" s="10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3:17" x14ac:dyDescent="0.2">
      <c r="C30" s="1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3:17" x14ac:dyDescent="0.2">
      <c r="C31" s="10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3:17" x14ac:dyDescent="0.2">
      <c r="C32" s="10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3:17" x14ac:dyDescent="0.2">
      <c r="C33" s="10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3:17" x14ac:dyDescent="0.2">
      <c r="C34" s="10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3:17" x14ac:dyDescent="0.2">
      <c r="C35" s="1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3:17" x14ac:dyDescent="0.2">
      <c r="C36" s="1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3:17" x14ac:dyDescent="0.2">
      <c r="C37" s="10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3:17" x14ac:dyDescent="0.2">
      <c r="C38" s="1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3:17" x14ac:dyDescent="0.2">
      <c r="C39" s="1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3:17" x14ac:dyDescent="0.2">
      <c r="C40" s="1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3:17" x14ac:dyDescent="0.2">
      <c r="C41" s="10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3:17" x14ac:dyDescent="0.2">
      <c r="C42" s="10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3:17" x14ac:dyDescent="0.2">
      <c r="C43" s="10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3:17" ht="20" x14ac:dyDescent="0.2">
      <c r="C44" s="10"/>
      <c r="D44" s="2"/>
      <c r="E44" s="2"/>
      <c r="F44" s="2"/>
      <c r="G44" s="2"/>
      <c r="H44" s="2"/>
      <c r="I44" s="6"/>
      <c r="J44" s="2"/>
      <c r="K44" s="2"/>
      <c r="L44" s="2"/>
      <c r="M44" s="2"/>
      <c r="N44" s="2"/>
      <c r="O44" s="2"/>
      <c r="P44" s="2"/>
      <c r="Q44" s="2"/>
    </row>
    <row r="45" spans="3:17" x14ac:dyDescent="0.2">
      <c r="C45" s="10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3:17" x14ac:dyDescent="0.2">
      <c r="C46" s="10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3:17" x14ac:dyDescent="0.2">
      <c r="C47" s="10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3:17" x14ac:dyDescent="0.2">
      <c r="C48" s="1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">
      <c r="C49" s="1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</sheetData>
  <phoneticPr fontId="5" type="noConversion"/>
  <pageMargins left="0.75000000000000011" right="0.75000000000000011" top="1" bottom="1" header="0.5" footer="0.5"/>
  <pageSetup paperSize="9" orientation="landscape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topLeftCell="D21" workbookViewId="0">
      <selection activeCell="F65" sqref="D55:F65"/>
    </sheetView>
  </sheetViews>
  <sheetFormatPr baseColWidth="10" defaultRowHeight="16" x14ac:dyDescent="0.2"/>
  <cols>
    <col min="1" max="1" width="15.83203125" bestFit="1" customWidth="1"/>
    <col min="2" max="2" width="15.1640625" bestFit="1" customWidth="1"/>
    <col min="3" max="3" width="19.6640625" style="10" bestFit="1" customWidth="1"/>
    <col min="4" max="4" width="19.83203125" style="143" customWidth="1"/>
    <col min="5" max="5" width="19.83203125" style="143" bestFit="1" customWidth="1"/>
  </cols>
  <sheetData>
    <row r="1" spans="1:17" ht="24" x14ac:dyDescent="0.2">
      <c r="A1" s="1" t="s">
        <v>4</v>
      </c>
      <c r="B1" s="1" t="s">
        <v>5</v>
      </c>
      <c r="C1" s="35" t="s">
        <v>0</v>
      </c>
      <c r="D1" s="141" t="s">
        <v>96</v>
      </c>
      <c r="E1" s="141" t="s">
        <v>97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x14ac:dyDescent="0.2">
      <c r="A2" s="34">
        <v>0.85</v>
      </c>
      <c r="B2">
        <v>0.3</v>
      </c>
      <c r="C2" s="10">
        <f>B2/100</f>
        <v>3.0000000000000001E-3</v>
      </c>
      <c r="D2" s="142">
        <f>(1-C2)*0.1</f>
        <v>9.9700000000000011E-2</v>
      </c>
      <c r="E2" s="4">
        <f>LN(D2)</f>
        <v>-2.3055896020143445</v>
      </c>
    </row>
    <row r="3" spans="1:17" x14ac:dyDescent="0.2">
      <c r="A3" s="34">
        <v>1.22</v>
      </c>
      <c r="B3">
        <v>1.5</v>
      </c>
      <c r="C3" s="10">
        <f t="shared" ref="C3:C54" si="0">B3/100</f>
        <v>1.4999999999999999E-2</v>
      </c>
      <c r="D3" s="142">
        <f t="shared" ref="D3:D54" si="1">(1-C3)*0.1</f>
        <v>9.8500000000000004E-2</v>
      </c>
      <c r="E3" s="4">
        <f t="shared" ref="E3:E54" si="2">LN(D3)</f>
        <v>-2.3176987308040937</v>
      </c>
    </row>
    <row r="4" spans="1:17" x14ac:dyDescent="0.2">
      <c r="A4" s="34">
        <v>1.6</v>
      </c>
      <c r="B4">
        <v>4.4000000000000004</v>
      </c>
      <c r="C4" s="10">
        <f t="shared" si="0"/>
        <v>4.4000000000000004E-2</v>
      </c>
      <c r="D4" s="142">
        <f t="shared" si="1"/>
        <v>9.5600000000000004E-2</v>
      </c>
      <c r="E4" s="4">
        <f t="shared" si="2"/>
        <v>-2.3475824589247813</v>
      </c>
    </row>
    <row r="5" spans="1:17" x14ac:dyDescent="0.2">
      <c r="A5" s="34">
        <v>2</v>
      </c>
      <c r="B5">
        <v>8.3000000000000007</v>
      </c>
      <c r="C5" s="10">
        <f t="shared" si="0"/>
        <v>8.3000000000000004E-2</v>
      </c>
      <c r="D5" s="142">
        <f t="shared" si="1"/>
        <v>9.1700000000000004E-2</v>
      </c>
      <c r="E5" s="4">
        <f t="shared" si="2"/>
        <v>-2.3892328997197176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">
      <c r="A6" s="34">
        <v>2.42</v>
      </c>
      <c r="B6">
        <v>12.8</v>
      </c>
      <c r="C6" s="10">
        <f t="shared" si="0"/>
        <v>0.128</v>
      </c>
      <c r="D6" s="142">
        <f t="shared" si="1"/>
        <v>8.72E-2</v>
      </c>
      <c r="E6" s="4">
        <f t="shared" si="2"/>
        <v>-2.4395509480672031</v>
      </c>
      <c r="G6" s="8"/>
      <c r="H6" s="8"/>
      <c r="I6" s="8"/>
      <c r="J6" s="8"/>
      <c r="K6" s="8"/>
      <c r="L6" s="8"/>
      <c r="M6" s="8"/>
      <c r="N6" s="8"/>
    </row>
    <row r="7" spans="1:17" ht="19" x14ac:dyDescent="0.25">
      <c r="A7" s="34">
        <v>2.85</v>
      </c>
      <c r="B7">
        <v>17.5</v>
      </c>
      <c r="C7" s="10">
        <f t="shared" si="0"/>
        <v>0.17499999999999999</v>
      </c>
      <c r="D7" s="142">
        <f t="shared" si="1"/>
        <v>8.2500000000000004E-2</v>
      </c>
      <c r="E7" s="4">
        <f t="shared" si="2"/>
        <v>-2.4949569856415019</v>
      </c>
      <c r="G7" s="9" t="s">
        <v>37</v>
      </c>
      <c r="H7" s="8"/>
      <c r="I7" s="8"/>
      <c r="J7" s="8"/>
      <c r="K7" s="8"/>
      <c r="L7" s="8"/>
      <c r="M7" s="8"/>
      <c r="N7" s="8"/>
    </row>
    <row r="8" spans="1:17" x14ac:dyDescent="0.2">
      <c r="A8" s="34">
        <v>3.3</v>
      </c>
      <c r="B8">
        <v>22.2</v>
      </c>
      <c r="C8" s="10">
        <f t="shared" si="0"/>
        <v>0.222</v>
      </c>
      <c r="D8" s="142">
        <f t="shared" si="1"/>
        <v>7.7800000000000008E-2</v>
      </c>
      <c r="E8" s="4">
        <f t="shared" si="2"/>
        <v>-2.553613847797791</v>
      </c>
      <c r="G8" s="8"/>
      <c r="H8" s="8"/>
      <c r="I8" s="8"/>
      <c r="J8" s="8"/>
      <c r="K8" s="8"/>
      <c r="L8" s="8"/>
      <c r="M8" s="8"/>
      <c r="N8" s="8"/>
    </row>
    <row r="9" spans="1:17" x14ac:dyDescent="0.2">
      <c r="A9" s="34">
        <v>3.77</v>
      </c>
      <c r="B9">
        <v>27</v>
      </c>
      <c r="C9" s="10">
        <f t="shared" si="0"/>
        <v>0.27</v>
      </c>
      <c r="D9" s="142">
        <f t="shared" si="1"/>
        <v>7.2999999999999995E-2</v>
      </c>
      <c r="E9" s="4">
        <f t="shared" si="2"/>
        <v>-2.6172958378337459</v>
      </c>
      <c r="G9" s="8"/>
      <c r="H9" s="8"/>
      <c r="I9" s="8"/>
      <c r="J9" s="8"/>
      <c r="K9" s="8"/>
      <c r="L9" s="8"/>
      <c r="M9" s="8"/>
      <c r="N9" s="8"/>
    </row>
    <row r="10" spans="1:17" x14ac:dyDescent="0.2">
      <c r="A10" s="34">
        <v>4.25</v>
      </c>
      <c r="B10">
        <v>31.6</v>
      </c>
      <c r="C10" s="10">
        <f t="shared" si="0"/>
        <v>0.316</v>
      </c>
      <c r="D10" s="142">
        <f t="shared" si="1"/>
        <v>6.8400000000000002E-2</v>
      </c>
      <c r="E10" s="4">
        <f t="shared" si="2"/>
        <v>-2.6823824543536321</v>
      </c>
      <c r="G10" s="8"/>
      <c r="H10" s="8"/>
      <c r="I10" s="8"/>
      <c r="J10" s="8"/>
      <c r="K10" s="8"/>
      <c r="L10" s="8"/>
      <c r="M10" s="8"/>
      <c r="N10" s="8"/>
    </row>
    <row r="11" spans="1:17" x14ac:dyDescent="0.2">
      <c r="A11" s="34">
        <v>4.75</v>
      </c>
      <c r="B11">
        <v>36.1</v>
      </c>
      <c r="C11" s="10">
        <f t="shared" si="0"/>
        <v>0.36099999999999999</v>
      </c>
      <c r="D11" s="142">
        <f t="shared" si="1"/>
        <v>6.3899999999999998E-2</v>
      </c>
      <c r="E11" s="4">
        <f t="shared" si="2"/>
        <v>-2.7504359175986481</v>
      </c>
      <c r="G11" s="8"/>
      <c r="H11" s="8"/>
      <c r="I11" s="8"/>
      <c r="J11" s="8"/>
      <c r="K11" s="8"/>
      <c r="L11" s="8"/>
      <c r="M11" s="8"/>
      <c r="N11" s="8"/>
    </row>
    <row r="12" spans="1:17" x14ac:dyDescent="0.2">
      <c r="A12" s="34">
        <v>5.27</v>
      </c>
      <c r="B12">
        <v>40.6</v>
      </c>
      <c r="C12" s="10">
        <f t="shared" si="0"/>
        <v>0.40600000000000003</v>
      </c>
      <c r="D12" s="142">
        <f t="shared" si="1"/>
        <v>5.9400000000000001E-2</v>
      </c>
      <c r="E12" s="4">
        <f t="shared" si="2"/>
        <v>-2.823461052613538</v>
      </c>
      <c r="G12" s="8"/>
      <c r="H12" s="8"/>
      <c r="I12" s="8"/>
      <c r="J12" s="8"/>
      <c r="K12" s="8"/>
      <c r="L12" s="8"/>
      <c r="M12" s="8"/>
      <c r="N12" s="8"/>
    </row>
    <row r="13" spans="1:17" x14ac:dyDescent="0.2">
      <c r="A13" s="34">
        <v>5.8</v>
      </c>
      <c r="B13">
        <v>44.8</v>
      </c>
      <c r="C13" s="10">
        <f t="shared" si="0"/>
        <v>0.44799999999999995</v>
      </c>
      <c r="D13" s="142">
        <f t="shared" si="1"/>
        <v>5.5200000000000006E-2</v>
      </c>
      <c r="E13" s="4">
        <f t="shared" si="2"/>
        <v>-2.8967923256990873</v>
      </c>
      <c r="G13" s="8"/>
      <c r="H13" s="8"/>
      <c r="I13" s="8"/>
      <c r="J13" s="8"/>
      <c r="K13" s="8"/>
      <c r="L13" s="8"/>
      <c r="M13" s="8"/>
      <c r="N13" s="8"/>
    </row>
    <row r="14" spans="1:17" x14ac:dyDescent="0.2">
      <c r="A14" s="34">
        <v>6.35</v>
      </c>
      <c r="B14">
        <v>48.9</v>
      </c>
      <c r="C14" s="10">
        <f t="shared" si="0"/>
        <v>0.48899999999999999</v>
      </c>
      <c r="D14" s="142">
        <f t="shared" si="1"/>
        <v>5.1100000000000007E-2</v>
      </c>
      <c r="E14" s="4">
        <f t="shared" si="2"/>
        <v>-2.9739707817724783</v>
      </c>
      <c r="G14" s="8"/>
      <c r="H14" s="8"/>
      <c r="I14" s="8"/>
      <c r="J14" s="8"/>
      <c r="K14" s="8"/>
      <c r="L14" s="8"/>
      <c r="M14" s="8"/>
      <c r="N14" s="8"/>
    </row>
    <row r="15" spans="1:17" x14ac:dyDescent="0.2">
      <c r="A15" s="34">
        <v>6.92</v>
      </c>
      <c r="B15">
        <v>52.8</v>
      </c>
      <c r="C15" s="10">
        <f t="shared" si="0"/>
        <v>0.52800000000000002</v>
      </c>
      <c r="D15" s="142">
        <f t="shared" si="1"/>
        <v>4.7199999999999999E-2</v>
      </c>
      <c r="E15" s="4">
        <f t="shared" si="2"/>
        <v>-3.0533613863906273</v>
      </c>
      <c r="G15" s="8"/>
      <c r="H15" s="8"/>
      <c r="I15" s="8"/>
      <c r="J15" s="8"/>
      <c r="K15" s="8"/>
      <c r="L15" s="8"/>
      <c r="M15" s="8"/>
      <c r="N15" s="8"/>
    </row>
    <row r="16" spans="1:17" x14ac:dyDescent="0.2">
      <c r="A16" s="34">
        <v>7.5</v>
      </c>
      <c r="B16">
        <v>56.4</v>
      </c>
      <c r="C16" s="10">
        <f t="shared" si="0"/>
        <v>0.56399999999999995</v>
      </c>
      <c r="D16" s="142">
        <f t="shared" si="1"/>
        <v>4.3600000000000007E-2</v>
      </c>
      <c r="E16" s="4">
        <f t="shared" si="2"/>
        <v>-3.1326981286271485</v>
      </c>
      <c r="G16" s="8"/>
      <c r="H16" s="8"/>
      <c r="I16" s="8"/>
      <c r="J16" s="8"/>
      <c r="K16" s="8"/>
      <c r="L16" s="8"/>
      <c r="M16" s="8"/>
      <c r="N16" s="8"/>
    </row>
    <row r="17" spans="1:17" x14ac:dyDescent="0.2">
      <c r="A17" s="34">
        <v>8.1</v>
      </c>
      <c r="B17">
        <v>59.8</v>
      </c>
      <c r="C17" s="10">
        <f t="shared" si="0"/>
        <v>0.59799999999999998</v>
      </c>
      <c r="D17" s="142">
        <f t="shared" si="1"/>
        <v>4.0200000000000007E-2</v>
      </c>
      <c r="E17" s="4">
        <f t="shared" si="2"/>
        <v>-3.2138882833571616</v>
      </c>
      <c r="G17" s="8"/>
      <c r="H17" s="8"/>
      <c r="I17" s="8"/>
      <c r="J17" s="8"/>
      <c r="K17" s="8"/>
      <c r="L17" s="8"/>
      <c r="M17" s="8"/>
      <c r="N17" s="8"/>
    </row>
    <row r="18" spans="1:17" x14ac:dyDescent="0.2">
      <c r="A18" s="34">
        <v>8.7200000000000006</v>
      </c>
      <c r="B18">
        <v>63.1</v>
      </c>
      <c r="C18" s="10">
        <f t="shared" si="0"/>
        <v>0.63100000000000001</v>
      </c>
      <c r="D18" s="142">
        <f>(1-C18)*0.1</f>
        <v>3.6900000000000002E-2</v>
      </c>
      <c r="E18" s="4">
        <f t="shared" si="2"/>
        <v>-3.2995437279356556</v>
      </c>
      <c r="G18" s="8"/>
      <c r="H18" s="8"/>
      <c r="I18" s="8"/>
      <c r="J18" s="8"/>
      <c r="K18" s="8"/>
      <c r="L18" s="8"/>
      <c r="M18" s="8"/>
      <c r="N18" s="8"/>
    </row>
    <row r="19" spans="1:17" x14ac:dyDescent="0.2">
      <c r="A19" s="34">
        <v>9.35</v>
      </c>
      <c r="B19">
        <v>66.2</v>
      </c>
      <c r="C19" s="10">
        <f t="shared" si="0"/>
        <v>0.66200000000000003</v>
      </c>
      <c r="D19" s="142">
        <f t="shared" si="1"/>
        <v>3.3799999999999997E-2</v>
      </c>
      <c r="E19" s="4">
        <f t="shared" si="2"/>
        <v>-3.3872944764931638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">
      <c r="A20" s="34">
        <v>10</v>
      </c>
      <c r="B20">
        <v>69</v>
      </c>
      <c r="C20" s="10">
        <f t="shared" si="0"/>
        <v>0.69</v>
      </c>
      <c r="D20" s="142">
        <f t="shared" si="1"/>
        <v>3.1000000000000007E-2</v>
      </c>
      <c r="E20" s="4">
        <f t="shared" si="2"/>
        <v>-3.4737680744969905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">
      <c r="A21" s="34">
        <v>10.67</v>
      </c>
      <c r="B21">
        <v>71.599999999999994</v>
      </c>
      <c r="C21" s="10">
        <f t="shared" si="0"/>
        <v>0.71599999999999997</v>
      </c>
      <c r="D21" s="142">
        <f t="shared" si="1"/>
        <v>2.8400000000000005E-2</v>
      </c>
      <c r="E21" s="4">
        <f t="shared" si="2"/>
        <v>-3.5613661338149765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">
      <c r="A22" s="34">
        <v>11.35</v>
      </c>
      <c r="B22">
        <v>74.099999999999994</v>
      </c>
      <c r="C22" s="10">
        <f t="shared" si="0"/>
        <v>0.74099999999999999</v>
      </c>
      <c r="D22" s="142">
        <f t="shared" si="1"/>
        <v>2.5900000000000003E-2</v>
      </c>
      <c r="E22" s="4">
        <f t="shared" si="2"/>
        <v>-3.6535123102766449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 s="34">
        <v>12.05</v>
      </c>
      <c r="B23">
        <v>76.3</v>
      </c>
      <c r="C23" s="10">
        <f t="shared" si="0"/>
        <v>0.76300000000000001</v>
      </c>
      <c r="D23" s="142">
        <f t="shared" si="1"/>
        <v>2.3699999999999999E-2</v>
      </c>
      <c r="E23" s="4">
        <f t="shared" si="2"/>
        <v>-3.7422802308410517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">
      <c r="A24" s="34">
        <v>12.77</v>
      </c>
      <c r="B24">
        <v>78.400000000000006</v>
      </c>
      <c r="C24" s="10">
        <f>B24/100</f>
        <v>0.78400000000000003</v>
      </c>
      <c r="D24" s="142">
        <f t="shared" si="1"/>
        <v>2.1599999999999998E-2</v>
      </c>
      <c r="E24" s="4">
        <f t="shared" si="2"/>
        <v>-3.8350619642920178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34">
        <v>13.5</v>
      </c>
      <c r="B25">
        <v>80.3</v>
      </c>
      <c r="C25" s="10">
        <f t="shared" si="0"/>
        <v>0.80299999999999994</v>
      </c>
      <c r="D25" s="142">
        <f t="shared" si="1"/>
        <v>1.9700000000000009E-2</v>
      </c>
      <c r="E25" s="4">
        <f t="shared" si="2"/>
        <v>-3.9271366432381938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 s="34">
        <v>14.25</v>
      </c>
      <c r="B26">
        <v>82.1</v>
      </c>
      <c r="C26" s="10">
        <f t="shared" si="0"/>
        <v>0.82099999999999995</v>
      </c>
      <c r="D26" s="142">
        <f t="shared" si="1"/>
        <v>1.7900000000000006E-2</v>
      </c>
      <c r="E26" s="4">
        <f t="shared" si="2"/>
        <v>-4.0229545661354278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">
      <c r="A27" s="34">
        <v>15.02</v>
      </c>
      <c r="B27">
        <v>83.7</v>
      </c>
      <c r="C27" s="10">
        <f t="shared" si="0"/>
        <v>0.83700000000000008</v>
      </c>
      <c r="D27" s="142">
        <f t="shared" si="1"/>
        <v>1.6299999999999992E-2</v>
      </c>
      <c r="E27" s="4">
        <f t="shared" si="2"/>
        <v>-4.1165901711694213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">
      <c r="A28" s="34">
        <v>15.8</v>
      </c>
      <c r="B28">
        <v>85.1</v>
      </c>
      <c r="C28" s="10">
        <f t="shared" si="0"/>
        <v>0.85099999999999998</v>
      </c>
      <c r="D28" s="142">
        <f t="shared" si="1"/>
        <v>1.4900000000000004E-2</v>
      </c>
      <c r="E28" s="4">
        <f t="shared" si="2"/>
        <v>-4.2063940660307235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">
      <c r="A29" s="34">
        <v>16.600000000000001</v>
      </c>
      <c r="B29">
        <v>86.6</v>
      </c>
      <c r="C29" s="10">
        <f t="shared" si="0"/>
        <v>0.86599999999999999</v>
      </c>
      <c r="D29" s="142">
        <f t="shared" si="1"/>
        <v>1.3400000000000002E-2</v>
      </c>
      <c r="E29" s="4">
        <f t="shared" si="2"/>
        <v>-4.3125005720252716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">
      <c r="A30" s="34">
        <v>17.420000000000002</v>
      </c>
      <c r="B30">
        <v>87.8</v>
      </c>
      <c r="C30" s="10">
        <f t="shared" si="0"/>
        <v>0.878</v>
      </c>
      <c r="D30" s="142">
        <f t="shared" si="1"/>
        <v>1.2200000000000001E-2</v>
      </c>
      <c r="E30" s="4">
        <f t="shared" si="2"/>
        <v>-4.406319327242926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">
      <c r="A31" s="34">
        <v>18.25</v>
      </c>
      <c r="B31">
        <v>89</v>
      </c>
      <c r="C31" s="10">
        <f t="shared" si="0"/>
        <v>0.89</v>
      </c>
      <c r="D31" s="142">
        <f>(1-C31)*0.1</f>
        <v>1.0999999999999999E-2</v>
      </c>
      <c r="E31" s="4">
        <f t="shared" si="2"/>
        <v>-4.5098600061837661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">
      <c r="A32" s="34">
        <v>19.100000000000001</v>
      </c>
      <c r="B32">
        <v>90</v>
      </c>
      <c r="C32" s="10">
        <f t="shared" si="0"/>
        <v>0.9</v>
      </c>
      <c r="D32" s="142">
        <f t="shared" si="1"/>
        <v>9.9999999999999985E-3</v>
      </c>
      <c r="E32" s="4">
        <f t="shared" si="2"/>
        <v>-4.6051701859880918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2">
      <c r="A33" s="34">
        <v>19.97</v>
      </c>
      <c r="B33">
        <v>91</v>
      </c>
      <c r="C33" s="10">
        <f t="shared" si="0"/>
        <v>0.91</v>
      </c>
      <c r="D33" s="142">
        <f t="shared" si="1"/>
        <v>8.9999999999999976E-3</v>
      </c>
      <c r="E33" s="4">
        <f t="shared" si="2"/>
        <v>-4.7105307016459177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">
      <c r="A34" s="34">
        <v>20.85</v>
      </c>
      <c r="B34">
        <v>91.8</v>
      </c>
      <c r="C34" s="10">
        <f t="shared" si="0"/>
        <v>0.91799999999999993</v>
      </c>
      <c r="D34" s="142">
        <f t="shared" si="1"/>
        <v>8.2000000000000076E-3</v>
      </c>
      <c r="E34" s="4">
        <f t="shared" si="2"/>
        <v>-4.8036211247119285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">
      <c r="A35" s="34">
        <v>21.75</v>
      </c>
      <c r="B35">
        <v>92.5</v>
      </c>
      <c r="C35" s="10">
        <f t="shared" si="0"/>
        <v>0.92500000000000004</v>
      </c>
      <c r="D35" s="142">
        <f t="shared" si="1"/>
        <v>7.4999999999999963E-3</v>
      </c>
      <c r="E35" s="4">
        <f t="shared" si="2"/>
        <v>-4.8928522584398726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">
      <c r="A36" s="34">
        <v>22.67</v>
      </c>
      <c r="B36">
        <v>93.2</v>
      </c>
      <c r="C36" s="10">
        <f t="shared" si="0"/>
        <v>0.93200000000000005</v>
      </c>
      <c r="D36" s="142">
        <f t="shared" si="1"/>
        <v>6.7999999999999953E-3</v>
      </c>
      <c r="E36" s="4">
        <f t="shared" si="2"/>
        <v>-4.9908326668000766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">
      <c r="A37" s="34">
        <v>23.6</v>
      </c>
      <c r="B37">
        <v>93.9</v>
      </c>
      <c r="C37" s="10">
        <f t="shared" si="0"/>
        <v>0.93900000000000006</v>
      </c>
      <c r="D37" s="142">
        <f t="shared" si="1"/>
        <v>6.0999999999999943E-3</v>
      </c>
      <c r="E37" s="4">
        <f t="shared" si="2"/>
        <v>-5.0994665078028723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">
      <c r="A38" s="34">
        <v>24.55</v>
      </c>
      <c r="B38">
        <v>94.4</v>
      </c>
      <c r="C38" s="10">
        <f t="shared" si="0"/>
        <v>0.94400000000000006</v>
      </c>
      <c r="D38" s="142">
        <f t="shared" si="1"/>
        <v>5.5999999999999939E-3</v>
      </c>
      <c r="E38" s="4">
        <f t="shared" si="2"/>
        <v>-5.1849886812410348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2">
      <c r="A39" s="34">
        <v>25.52</v>
      </c>
      <c r="B39">
        <v>94.9</v>
      </c>
      <c r="C39" s="10">
        <f t="shared" si="0"/>
        <v>0.94900000000000007</v>
      </c>
      <c r="D39" s="142">
        <f t="shared" si="1"/>
        <v>5.0999999999999934E-3</v>
      </c>
      <c r="E39" s="4">
        <f t="shared" si="2"/>
        <v>-5.2785147392518583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2">
      <c r="A40" s="34">
        <v>26.5</v>
      </c>
      <c r="B40">
        <v>95.3</v>
      </c>
      <c r="C40" s="10">
        <f t="shared" si="0"/>
        <v>0.95299999999999996</v>
      </c>
      <c r="D40" s="142">
        <f>(1-C40)*0.1</f>
        <v>4.7000000000000045E-3</v>
      </c>
      <c r="E40" s="4">
        <f t="shared" si="2"/>
        <v>-5.3601927702661234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">
      <c r="A41" s="34">
        <v>27.5</v>
      </c>
      <c r="B41">
        <v>95.8</v>
      </c>
      <c r="C41" s="10">
        <f>B41/100</f>
        <v>0.95799999999999996</v>
      </c>
      <c r="D41" s="142">
        <f t="shared" si="1"/>
        <v>4.2000000000000041E-3</v>
      </c>
      <c r="E41" s="4">
        <f t="shared" si="2"/>
        <v>-5.4726707536928139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">
      <c r="A42" s="34">
        <v>28.52</v>
      </c>
      <c r="B42">
        <v>96.1</v>
      </c>
      <c r="C42" s="10">
        <f t="shared" si="0"/>
        <v>0.96099999999999997</v>
      </c>
      <c r="D42" s="142">
        <f t="shared" si="1"/>
        <v>3.9000000000000037E-3</v>
      </c>
      <c r="E42" s="4">
        <f t="shared" si="2"/>
        <v>-5.5467787258465355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">
      <c r="A43" s="34">
        <v>29.55</v>
      </c>
      <c r="B43">
        <v>96.4</v>
      </c>
      <c r="C43" s="10">
        <f t="shared" si="0"/>
        <v>0.96400000000000008</v>
      </c>
      <c r="D43" s="142">
        <f t="shared" si="1"/>
        <v>3.5999999999999921E-3</v>
      </c>
      <c r="E43" s="4">
        <f t="shared" si="2"/>
        <v>-5.6268214335200746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2">
      <c r="A44" s="34">
        <v>30.6</v>
      </c>
      <c r="B44">
        <v>96.7</v>
      </c>
      <c r="C44" s="10">
        <f t="shared" si="0"/>
        <v>0.96700000000000008</v>
      </c>
      <c r="D44" s="142">
        <f t="shared" si="1"/>
        <v>3.2999999999999922E-3</v>
      </c>
      <c r="E44" s="4">
        <f t="shared" si="2"/>
        <v>-5.7138328105097047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">
      <c r="A45" s="34">
        <v>31.67</v>
      </c>
      <c r="B45">
        <v>96.9</v>
      </c>
      <c r="C45" s="10">
        <f t="shared" si="0"/>
        <v>0.96900000000000008</v>
      </c>
      <c r="D45" s="142">
        <f t="shared" si="1"/>
        <v>3.0999999999999917E-3</v>
      </c>
      <c r="E45" s="4">
        <f t="shared" si="2"/>
        <v>-5.7763531674910391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2">
      <c r="A46" s="34">
        <v>32.75</v>
      </c>
      <c r="B46">
        <v>97.2</v>
      </c>
      <c r="C46" s="10">
        <f t="shared" si="0"/>
        <v>0.97199999999999998</v>
      </c>
      <c r="D46" s="142">
        <f t="shared" si="1"/>
        <v>2.8000000000000026E-3</v>
      </c>
      <c r="E46" s="4">
        <f t="shared" si="2"/>
        <v>-5.8781358618009776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0" x14ac:dyDescent="0.2">
      <c r="A47" s="34">
        <v>33.85</v>
      </c>
      <c r="B47">
        <v>97.4</v>
      </c>
      <c r="C47" s="10">
        <f t="shared" si="0"/>
        <v>0.97400000000000009</v>
      </c>
      <c r="D47" s="142">
        <f t="shared" si="1"/>
        <v>2.5999999999999912E-3</v>
      </c>
      <c r="E47" s="4">
        <f t="shared" si="2"/>
        <v>-5.9522438339547037</v>
      </c>
      <c r="F47" s="2"/>
      <c r="G47" s="2"/>
      <c r="H47" s="2"/>
      <c r="I47" s="2"/>
      <c r="J47" s="2"/>
      <c r="K47" s="6"/>
      <c r="L47" s="2"/>
      <c r="M47" s="2"/>
      <c r="N47" s="2"/>
      <c r="O47" s="2"/>
      <c r="P47" s="2"/>
      <c r="Q47" s="2"/>
    </row>
    <row r="48" spans="1:17" x14ac:dyDescent="0.2">
      <c r="A48" s="34">
        <v>34.97</v>
      </c>
      <c r="B48">
        <v>97.6</v>
      </c>
      <c r="C48" s="10">
        <f t="shared" si="0"/>
        <v>0.97599999999999998</v>
      </c>
      <c r="D48" s="142">
        <f t="shared" si="1"/>
        <v>2.4000000000000024E-3</v>
      </c>
      <c r="E48" s="4">
        <f t="shared" si="2"/>
        <v>-6.0322865416282365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">
      <c r="A49" s="34">
        <v>36.1</v>
      </c>
      <c r="B49">
        <v>97.8</v>
      </c>
      <c r="C49" s="10">
        <f t="shared" si="0"/>
        <v>0.97799999999999998</v>
      </c>
      <c r="D49" s="142">
        <f t="shared" si="1"/>
        <v>2.2000000000000019E-3</v>
      </c>
      <c r="E49" s="4">
        <f t="shared" si="2"/>
        <v>-6.1192979186178658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">
      <c r="A50" s="34">
        <v>37.25</v>
      </c>
      <c r="B50">
        <v>97.8</v>
      </c>
      <c r="C50" s="10">
        <f t="shared" si="0"/>
        <v>0.97799999999999998</v>
      </c>
      <c r="D50" s="142">
        <f>(1-C50)*0.1</f>
        <v>2.2000000000000019E-3</v>
      </c>
      <c r="E50" s="4">
        <f t="shared" si="2"/>
        <v>-6.1192979186178658</v>
      </c>
    </row>
    <row r="51" spans="1:17" x14ac:dyDescent="0.2">
      <c r="A51" s="34">
        <v>38.42</v>
      </c>
      <c r="B51">
        <v>98</v>
      </c>
      <c r="C51" s="10">
        <f t="shared" si="0"/>
        <v>0.98</v>
      </c>
      <c r="D51" s="142">
        <f t="shared" si="1"/>
        <v>2.0000000000000018E-3</v>
      </c>
      <c r="E51" s="4">
        <f t="shared" si="2"/>
        <v>-6.2146080984221905</v>
      </c>
    </row>
    <row r="52" spans="1:17" x14ac:dyDescent="0.2">
      <c r="A52" s="34">
        <v>39.6</v>
      </c>
      <c r="B52">
        <v>98.1</v>
      </c>
      <c r="C52" s="10">
        <f t="shared" si="0"/>
        <v>0.98099999999999998</v>
      </c>
      <c r="D52" s="142">
        <f t="shared" si="1"/>
        <v>1.9000000000000017E-3</v>
      </c>
      <c r="E52" s="4">
        <f t="shared" si="2"/>
        <v>-6.2659013928097416</v>
      </c>
    </row>
    <row r="53" spans="1:17" x14ac:dyDescent="0.2">
      <c r="A53" s="34">
        <v>40.799999999999997</v>
      </c>
      <c r="B53">
        <v>98.2</v>
      </c>
      <c r="C53" s="10">
        <f t="shared" si="0"/>
        <v>0.98199999999999998</v>
      </c>
      <c r="D53" s="142">
        <f t="shared" si="1"/>
        <v>1.8000000000000017E-3</v>
      </c>
      <c r="E53" s="4">
        <f t="shared" si="2"/>
        <v>-6.3199686140800173</v>
      </c>
    </row>
    <row r="54" spans="1:17" x14ac:dyDescent="0.2">
      <c r="A54" s="34">
        <v>42.02</v>
      </c>
      <c r="B54">
        <v>98.3</v>
      </c>
      <c r="C54" s="10">
        <f t="shared" si="0"/>
        <v>0.98299999999999998</v>
      </c>
      <c r="D54" s="142">
        <f t="shared" si="1"/>
        <v>1.7000000000000016E-3</v>
      </c>
      <c r="E54" s="4">
        <f t="shared" si="2"/>
        <v>-6.3771270279199657</v>
      </c>
    </row>
    <row r="55" spans="1:17" x14ac:dyDescent="0.2">
      <c r="D55" s="142"/>
      <c r="E55" s="4"/>
    </row>
    <row r="56" spans="1:17" x14ac:dyDescent="0.2">
      <c r="D56" s="142"/>
      <c r="E56" s="4"/>
    </row>
    <row r="57" spans="1:17" x14ac:dyDescent="0.2">
      <c r="D57" s="142"/>
      <c r="E57" s="4"/>
    </row>
    <row r="58" spans="1:17" x14ac:dyDescent="0.2">
      <c r="D58" s="142"/>
      <c r="E58" s="4"/>
    </row>
    <row r="59" spans="1:17" x14ac:dyDescent="0.2">
      <c r="D59" s="142"/>
      <c r="E59" s="4"/>
    </row>
    <row r="60" spans="1:17" x14ac:dyDescent="0.2">
      <c r="D60" s="142"/>
      <c r="E60" s="4"/>
    </row>
    <row r="61" spans="1:17" x14ac:dyDescent="0.2">
      <c r="D61" s="142"/>
      <c r="E61" s="4"/>
    </row>
    <row r="62" spans="1:17" x14ac:dyDescent="0.2">
      <c r="D62" s="142"/>
      <c r="E62" s="4"/>
    </row>
    <row r="63" spans="1:17" x14ac:dyDescent="0.2">
      <c r="D63" s="4"/>
      <c r="E63" s="4"/>
    </row>
    <row r="64" spans="1:17" x14ac:dyDescent="0.2">
      <c r="D64" s="4"/>
      <c r="E64" s="4"/>
    </row>
    <row r="65" spans="4:5" x14ac:dyDescent="0.2">
      <c r="D65" s="4"/>
      <c r="E65" s="4"/>
    </row>
    <row r="66" spans="4:5" x14ac:dyDescent="0.2">
      <c r="D66" s="4"/>
      <c r="E66" s="4"/>
    </row>
    <row r="67" spans="4:5" x14ac:dyDescent="0.2">
      <c r="D67" s="4"/>
      <c r="E67" s="4"/>
    </row>
    <row r="68" spans="4:5" x14ac:dyDescent="0.2">
      <c r="D68" s="4"/>
      <c r="E68" s="4"/>
    </row>
    <row r="69" spans="4:5" x14ac:dyDescent="0.2">
      <c r="D69" s="4"/>
      <c r="E69" s="4"/>
    </row>
    <row r="70" spans="4:5" x14ac:dyDescent="0.2">
      <c r="D70" s="4"/>
      <c r="E70" s="4"/>
    </row>
    <row r="71" spans="4:5" x14ac:dyDescent="0.2">
      <c r="D71" s="4"/>
      <c r="E71" s="4"/>
    </row>
    <row r="72" spans="4:5" x14ac:dyDescent="0.2">
      <c r="D72" s="4"/>
      <c r="E72" s="4"/>
    </row>
    <row r="73" spans="4:5" x14ac:dyDescent="0.2">
      <c r="D73" s="4"/>
      <c r="E73" s="4"/>
    </row>
    <row r="74" spans="4:5" x14ac:dyDescent="0.2">
      <c r="D74" s="4"/>
      <c r="E74" s="4"/>
    </row>
    <row r="75" spans="4:5" x14ac:dyDescent="0.2">
      <c r="D75" s="4"/>
      <c r="E75" s="4"/>
    </row>
    <row r="76" spans="4:5" x14ac:dyDescent="0.2">
      <c r="D76" s="4"/>
      <c r="E76" s="4"/>
    </row>
    <row r="77" spans="4:5" x14ac:dyDescent="0.2">
      <c r="D77" s="4"/>
      <c r="E77" s="4"/>
    </row>
    <row r="78" spans="4:5" x14ac:dyDescent="0.2">
      <c r="D78" s="4"/>
      <c r="E78" s="4"/>
    </row>
    <row r="79" spans="4:5" x14ac:dyDescent="0.2">
      <c r="D79" s="4"/>
      <c r="E79" s="4"/>
    </row>
    <row r="80" spans="4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</sheetData>
  <phoneticPr fontId="5" type="noConversion"/>
  <pageMargins left="0.7" right="0.7" top="0.75" bottom="0.75" header="0.3" footer="0.3"/>
  <pageSetup paperSize="9"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topLeftCell="C1" zoomScale="99" workbookViewId="0">
      <selection activeCell="D1" sqref="D1:E1048576"/>
    </sheetView>
  </sheetViews>
  <sheetFormatPr baseColWidth="10" defaultRowHeight="16" x14ac:dyDescent="0.2"/>
  <cols>
    <col min="1" max="1" width="17.1640625" bestFit="1" customWidth="1"/>
    <col min="2" max="2" width="17.1640625" customWidth="1"/>
    <col min="3" max="3" width="19.83203125" bestFit="1" customWidth="1"/>
    <col min="4" max="4" width="19.83203125" style="143" customWidth="1"/>
    <col min="5" max="5" width="19.83203125" style="143" bestFit="1" customWidth="1"/>
    <col min="15" max="15" width="6.83203125" customWidth="1"/>
    <col min="23" max="23" width="10.83203125" customWidth="1"/>
    <col min="25" max="25" width="10.83203125" customWidth="1"/>
  </cols>
  <sheetData>
    <row r="1" spans="1:19" ht="24" x14ac:dyDescent="0.2">
      <c r="A1" s="1" t="s">
        <v>4</v>
      </c>
      <c r="B1" s="1" t="s">
        <v>1</v>
      </c>
      <c r="C1" s="1" t="s">
        <v>0</v>
      </c>
      <c r="D1" s="141" t="s">
        <v>96</v>
      </c>
      <c r="E1" s="141" t="s">
        <v>97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">
      <c r="A2" s="4">
        <v>1</v>
      </c>
      <c r="B2" s="2">
        <v>0.25</v>
      </c>
      <c r="C2" s="3">
        <f>B2/4</f>
        <v>6.25E-2</v>
      </c>
      <c r="D2" s="142">
        <f>(1-C2)*0.1</f>
        <v>9.375E-2</v>
      </c>
      <c r="E2" s="4">
        <f>LN(D2)</f>
        <v>-2.367123614131617</v>
      </c>
      <c r="G2" s="8"/>
      <c r="H2" s="8"/>
      <c r="I2" s="8"/>
      <c r="J2" s="8"/>
      <c r="K2" s="8"/>
      <c r="L2" s="8"/>
      <c r="M2" s="8"/>
      <c r="N2" s="8"/>
    </row>
    <row r="3" spans="1:19" ht="19" x14ac:dyDescent="0.25">
      <c r="A3" s="4">
        <v>2</v>
      </c>
      <c r="B3" s="2">
        <v>0.62</v>
      </c>
      <c r="C3" s="3">
        <f>B3/4</f>
        <v>0.155</v>
      </c>
      <c r="D3" s="142">
        <f t="shared" ref="D3:D62" si="0">(1-C3)*0.1</f>
        <v>8.4500000000000006E-2</v>
      </c>
      <c r="E3" s="4">
        <f t="shared" ref="E3:E62" si="1">LN(D3)</f>
        <v>-2.4710037446190087</v>
      </c>
      <c r="G3" s="9" t="s">
        <v>13</v>
      </c>
      <c r="H3" s="8"/>
      <c r="I3" s="8"/>
      <c r="J3" s="8"/>
      <c r="K3" s="8"/>
      <c r="L3" s="8"/>
      <c r="M3" s="8"/>
      <c r="N3" s="8"/>
    </row>
    <row r="4" spans="1:19" x14ac:dyDescent="0.2">
      <c r="A4" s="4">
        <v>3</v>
      </c>
      <c r="B4" s="4">
        <v>0.94</v>
      </c>
      <c r="C4" s="3">
        <f t="shared" ref="C4:C62" si="2">B4/4</f>
        <v>0.23499999999999999</v>
      </c>
      <c r="D4" s="142">
        <f t="shared" si="0"/>
        <v>7.6500000000000012E-2</v>
      </c>
      <c r="E4" s="4">
        <f t="shared" si="1"/>
        <v>-2.5704645381496469</v>
      </c>
      <c r="G4" s="8"/>
      <c r="H4" s="8"/>
      <c r="I4" s="8"/>
      <c r="J4" s="8"/>
      <c r="K4" s="8"/>
      <c r="L4" s="8"/>
      <c r="M4" s="8"/>
      <c r="N4" s="8"/>
    </row>
    <row r="5" spans="1:19" x14ac:dyDescent="0.2">
      <c r="A5" s="4">
        <v>4</v>
      </c>
      <c r="B5" s="4">
        <v>1.2</v>
      </c>
      <c r="C5" s="3">
        <f t="shared" si="2"/>
        <v>0.3</v>
      </c>
      <c r="D5" s="142">
        <f t="shared" si="0"/>
        <v>6.9999999999999993E-2</v>
      </c>
      <c r="E5" s="4">
        <f t="shared" si="1"/>
        <v>-2.6592600369327783</v>
      </c>
      <c r="G5" s="8"/>
      <c r="H5" s="8"/>
      <c r="I5" s="8"/>
      <c r="J5" s="8"/>
      <c r="K5" s="8"/>
      <c r="L5" s="8"/>
      <c r="M5" s="8"/>
      <c r="N5" s="8"/>
    </row>
    <row r="6" spans="1:19" x14ac:dyDescent="0.2">
      <c r="A6" s="4">
        <v>5</v>
      </c>
      <c r="B6" s="4">
        <v>1.45</v>
      </c>
      <c r="C6" s="3">
        <f t="shared" si="2"/>
        <v>0.36249999999999999</v>
      </c>
      <c r="D6" s="142">
        <f t="shared" si="0"/>
        <v>6.3750000000000001E-2</v>
      </c>
      <c r="E6" s="4">
        <f t="shared" si="1"/>
        <v>-2.7527860949436014</v>
      </c>
      <c r="G6" s="8"/>
      <c r="H6" s="8"/>
      <c r="I6" s="8"/>
      <c r="J6" s="8"/>
      <c r="K6" s="8"/>
      <c r="L6" s="8"/>
      <c r="M6" s="8"/>
      <c r="N6" s="8"/>
    </row>
    <row r="7" spans="1:19" x14ac:dyDescent="0.2">
      <c r="A7" s="4">
        <v>6</v>
      </c>
      <c r="B7" s="4">
        <v>1.67</v>
      </c>
      <c r="C7" s="3">
        <f t="shared" si="2"/>
        <v>0.41749999999999998</v>
      </c>
      <c r="D7" s="142">
        <f t="shared" si="0"/>
        <v>5.8250000000000003E-2</v>
      </c>
      <c r="E7" s="4">
        <f t="shared" si="1"/>
        <v>-2.843011186536327</v>
      </c>
      <c r="G7" s="8"/>
      <c r="H7" s="8"/>
      <c r="I7" s="8"/>
      <c r="J7" s="8"/>
      <c r="K7" s="8"/>
      <c r="L7" s="8"/>
      <c r="M7" s="8"/>
      <c r="N7" s="8"/>
    </row>
    <row r="8" spans="1:19" ht="17" thickBot="1" x14ac:dyDescent="0.25">
      <c r="A8" s="4">
        <v>7</v>
      </c>
      <c r="B8" s="4">
        <v>1.87</v>
      </c>
      <c r="C8" s="3">
        <f t="shared" si="2"/>
        <v>0.46750000000000003</v>
      </c>
      <c r="D8" s="142">
        <f t="shared" si="0"/>
        <v>5.3249999999999999E-2</v>
      </c>
      <c r="E8" s="4">
        <f t="shared" si="1"/>
        <v>-2.9327574743926026</v>
      </c>
      <c r="G8" s="8"/>
      <c r="H8" s="8"/>
      <c r="I8" s="8"/>
      <c r="J8" s="8"/>
      <c r="K8" s="8"/>
      <c r="L8" s="8"/>
      <c r="M8" s="8"/>
      <c r="N8" s="8"/>
      <c r="P8" s="2" t="s">
        <v>17</v>
      </c>
    </row>
    <row r="9" spans="1:19" ht="17" thickBot="1" x14ac:dyDescent="0.25">
      <c r="A9" s="4">
        <v>8</v>
      </c>
      <c r="B9" s="4">
        <v>2.0499999999999998</v>
      </c>
      <c r="C9" s="3">
        <f t="shared" si="2"/>
        <v>0.51249999999999996</v>
      </c>
      <c r="D9" s="142">
        <f t="shared" si="0"/>
        <v>4.8750000000000009E-2</v>
      </c>
      <c r="E9" s="4">
        <f t="shared" si="1"/>
        <v>-3.0210500815382808</v>
      </c>
      <c r="G9" s="8"/>
      <c r="H9" s="8"/>
      <c r="I9" s="8"/>
      <c r="J9" s="8"/>
      <c r="K9" s="8"/>
      <c r="L9" s="8"/>
      <c r="M9" s="8"/>
      <c r="N9" s="8"/>
      <c r="P9" s="91" t="s">
        <v>62</v>
      </c>
    </row>
    <row r="10" spans="1:19" x14ac:dyDescent="0.2">
      <c r="A10" s="4">
        <v>9</v>
      </c>
      <c r="B10" s="4">
        <v>2.21</v>
      </c>
      <c r="C10" s="3">
        <f t="shared" si="2"/>
        <v>0.55249999999999999</v>
      </c>
      <c r="D10" s="142">
        <f t="shared" si="0"/>
        <v>4.4750000000000005E-2</v>
      </c>
      <c r="E10" s="4">
        <f t="shared" si="1"/>
        <v>-3.1066638342612727</v>
      </c>
      <c r="G10" s="8"/>
      <c r="H10" s="8"/>
      <c r="I10" s="8"/>
      <c r="J10" s="8"/>
      <c r="K10" s="8"/>
      <c r="L10" s="8"/>
      <c r="M10" s="8"/>
      <c r="N10" s="8"/>
    </row>
    <row r="11" spans="1:19" x14ac:dyDescent="0.2">
      <c r="A11" s="4">
        <v>10</v>
      </c>
      <c r="B11" s="2">
        <v>2.36</v>
      </c>
      <c r="C11" s="3">
        <f t="shared" si="2"/>
        <v>0.59</v>
      </c>
      <c r="D11" s="142">
        <f t="shared" si="0"/>
        <v>4.1000000000000009E-2</v>
      </c>
      <c r="E11" s="4">
        <f t="shared" si="1"/>
        <v>-3.1941832122778289</v>
      </c>
      <c r="G11" s="8"/>
      <c r="H11" s="8"/>
      <c r="I11" s="8"/>
      <c r="J11" s="8"/>
      <c r="K11" s="8"/>
      <c r="L11" s="8"/>
      <c r="M11" s="8"/>
      <c r="N11" s="8"/>
    </row>
    <row r="12" spans="1:19" x14ac:dyDescent="0.2">
      <c r="A12" s="4">
        <v>11</v>
      </c>
      <c r="B12" s="2">
        <v>2.5</v>
      </c>
      <c r="C12" s="3">
        <f t="shared" si="2"/>
        <v>0.625</v>
      </c>
      <c r="D12" s="142">
        <f t="shared" si="0"/>
        <v>3.7500000000000006E-2</v>
      </c>
      <c r="E12" s="4">
        <f t="shared" si="1"/>
        <v>-3.2834143460057716</v>
      </c>
      <c r="G12" s="8"/>
      <c r="H12" s="8"/>
      <c r="I12" s="8"/>
      <c r="J12" s="8"/>
      <c r="K12" s="8"/>
      <c r="L12" s="8"/>
      <c r="M12" s="8"/>
      <c r="N12" s="8"/>
    </row>
    <row r="13" spans="1:19" x14ac:dyDescent="0.2">
      <c r="A13" s="4">
        <v>12</v>
      </c>
      <c r="B13" s="2">
        <v>2.64</v>
      </c>
      <c r="C13" s="3">
        <f t="shared" si="2"/>
        <v>0.66</v>
      </c>
      <c r="D13" s="142">
        <f t="shared" si="0"/>
        <v>3.3999999999999996E-2</v>
      </c>
      <c r="E13" s="4">
        <f t="shared" si="1"/>
        <v>-3.3813947543659757</v>
      </c>
      <c r="G13" s="8"/>
      <c r="H13" s="8"/>
      <c r="I13" s="8"/>
      <c r="J13" s="8"/>
      <c r="K13" s="8"/>
      <c r="L13" s="8"/>
      <c r="M13" s="8"/>
      <c r="N13" s="8"/>
    </row>
    <row r="14" spans="1:19" x14ac:dyDescent="0.2">
      <c r="A14" s="4">
        <v>13</v>
      </c>
      <c r="B14" s="2">
        <v>2.76</v>
      </c>
      <c r="C14" s="3">
        <f t="shared" si="2"/>
        <v>0.69</v>
      </c>
      <c r="D14" s="142">
        <f t="shared" si="0"/>
        <v>3.1000000000000007E-2</v>
      </c>
      <c r="E14" s="4">
        <f t="shared" si="1"/>
        <v>-3.4737680744969905</v>
      </c>
      <c r="G14" s="8"/>
      <c r="H14" s="8"/>
      <c r="I14" s="8"/>
      <c r="J14" s="8"/>
      <c r="K14" s="8"/>
      <c r="L14" s="8"/>
      <c r="M14" s="8"/>
      <c r="N14" s="8"/>
    </row>
    <row r="15" spans="1:19" x14ac:dyDescent="0.2">
      <c r="A15" s="4">
        <v>14</v>
      </c>
      <c r="B15" s="2">
        <v>2.87</v>
      </c>
      <c r="C15" s="3">
        <f t="shared" si="2"/>
        <v>0.71750000000000003</v>
      </c>
      <c r="D15" s="142">
        <f t="shared" si="0"/>
        <v>2.8249999999999997E-2</v>
      </c>
      <c r="E15" s="4">
        <f t="shared" si="1"/>
        <v>-3.5666618213896872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0.2">
      <c r="A16" s="4">
        <v>15</v>
      </c>
      <c r="B16" s="2">
        <v>2.97</v>
      </c>
      <c r="C16" s="3">
        <f t="shared" si="2"/>
        <v>0.74250000000000005</v>
      </c>
      <c r="D16" s="142">
        <f t="shared" si="0"/>
        <v>2.5749999999999995E-2</v>
      </c>
      <c r="E16" s="4">
        <f t="shared" si="1"/>
        <v>-3.6593206518723922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27" x14ac:dyDescent="0.2">
      <c r="A17" s="4">
        <v>16</v>
      </c>
      <c r="B17" s="2">
        <v>3.05</v>
      </c>
      <c r="C17" s="3">
        <f t="shared" si="2"/>
        <v>0.76249999999999996</v>
      </c>
      <c r="D17" s="142">
        <f t="shared" si="0"/>
        <v>2.3750000000000007E-2</v>
      </c>
      <c r="E17" s="4">
        <f t="shared" si="1"/>
        <v>-3.7401727485014864</v>
      </c>
      <c r="F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27" x14ac:dyDescent="0.2">
      <c r="A18" s="4">
        <v>17</v>
      </c>
      <c r="B18" s="2">
        <v>3.14</v>
      </c>
      <c r="C18" s="3">
        <f t="shared" si="2"/>
        <v>0.78500000000000003</v>
      </c>
      <c r="D18" s="142">
        <f>(1-C18)*0.1</f>
        <v>2.1499999999999998E-2</v>
      </c>
      <c r="E18" s="4">
        <f t="shared" si="1"/>
        <v>-3.8397023438485198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27" x14ac:dyDescent="0.2">
      <c r="A19" s="4">
        <v>18</v>
      </c>
      <c r="B19" s="2">
        <v>3.21</v>
      </c>
      <c r="C19" s="3">
        <f t="shared" si="2"/>
        <v>0.80249999999999999</v>
      </c>
      <c r="D19" s="142">
        <f t="shared" si="0"/>
        <v>1.9750000000000004E-2</v>
      </c>
      <c r="E19" s="4">
        <f t="shared" si="1"/>
        <v>-3.9246017876350061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27" x14ac:dyDescent="0.2">
      <c r="A20" s="4">
        <v>19</v>
      </c>
      <c r="B20" s="2">
        <v>3.28</v>
      </c>
      <c r="C20" s="3">
        <f t="shared" si="2"/>
        <v>0.82</v>
      </c>
      <c r="D20" s="142">
        <f t="shared" si="0"/>
        <v>1.8000000000000006E-2</v>
      </c>
      <c r="E20" s="4">
        <f t="shared" si="1"/>
        <v>-4.0173835210859723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27" x14ac:dyDescent="0.2">
      <c r="A21" s="4">
        <v>20</v>
      </c>
      <c r="B21" s="2">
        <v>3.35</v>
      </c>
      <c r="C21" s="3">
        <f t="shared" si="2"/>
        <v>0.83750000000000002</v>
      </c>
      <c r="D21" s="142">
        <f t="shared" si="0"/>
        <v>1.6249999999999997E-2</v>
      </c>
      <c r="E21" s="4">
        <f t="shared" si="1"/>
        <v>-4.1196623702063908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27" x14ac:dyDescent="0.2">
      <c r="A22" s="4">
        <v>21</v>
      </c>
      <c r="B22" s="2">
        <v>3.4</v>
      </c>
      <c r="C22" s="3">
        <f t="shared" si="2"/>
        <v>0.85</v>
      </c>
      <c r="D22" s="142">
        <f t="shared" si="0"/>
        <v>1.5000000000000003E-2</v>
      </c>
      <c r="E22" s="4">
        <f t="shared" si="1"/>
        <v>-4.1997050778799272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27" x14ac:dyDescent="0.2">
      <c r="A23" s="4">
        <v>22</v>
      </c>
      <c r="B23" s="2">
        <v>3.45</v>
      </c>
      <c r="C23" s="3">
        <f t="shared" si="2"/>
        <v>0.86250000000000004</v>
      </c>
      <c r="D23" s="142">
        <f t="shared" si="0"/>
        <v>1.3749999999999997E-2</v>
      </c>
      <c r="E23" s="4">
        <f t="shared" si="1"/>
        <v>-4.2867164548695573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AA23" t="s">
        <v>3</v>
      </c>
    </row>
    <row r="24" spans="1:27" x14ac:dyDescent="0.2">
      <c r="A24" s="4">
        <v>23</v>
      </c>
      <c r="B24" s="2">
        <v>3.51</v>
      </c>
      <c r="C24" s="3">
        <f t="shared" si="2"/>
        <v>0.87749999999999995</v>
      </c>
      <c r="D24" s="142">
        <f t="shared" si="0"/>
        <v>1.2250000000000006E-2</v>
      </c>
      <c r="E24" s="4">
        <f t="shared" si="1"/>
        <v>-4.4022293419914007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27" x14ac:dyDescent="0.2">
      <c r="A25" s="4">
        <v>24</v>
      </c>
      <c r="B25" s="2">
        <v>3.54</v>
      </c>
      <c r="C25" s="3">
        <f t="shared" si="2"/>
        <v>0.88500000000000001</v>
      </c>
      <c r="D25" s="142">
        <f t="shared" si="0"/>
        <v>1.15E-2</v>
      </c>
      <c r="E25" s="4">
        <f t="shared" si="1"/>
        <v>-4.4654082436129325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27" x14ac:dyDescent="0.2">
      <c r="A26" s="4">
        <v>25</v>
      </c>
      <c r="B26" s="2">
        <v>3.59</v>
      </c>
      <c r="C26" s="3">
        <f t="shared" si="2"/>
        <v>0.89749999999999996</v>
      </c>
      <c r="D26" s="142">
        <f t="shared" si="0"/>
        <v>1.0250000000000004E-2</v>
      </c>
      <c r="E26" s="4">
        <f t="shared" si="1"/>
        <v>-4.5804775733977197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27" x14ac:dyDescent="0.2">
      <c r="A27" s="4">
        <v>26</v>
      </c>
      <c r="B27" s="2">
        <v>3.62</v>
      </c>
      <c r="C27" s="3">
        <f t="shared" si="2"/>
        <v>0.90500000000000003</v>
      </c>
      <c r="D27" s="142">
        <f t="shared" si="0"/>
        <v>9.499999999999998E-3</v>
      </c>
      <c r="E27" s="4">
        <f t="shared" si="1"/>
        <v>-4.656463480375642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27" x14ac:dyDescent="0.2">
      <c r="A28" s="4">
        <v>27</v>
      </c>
      <c r="B28" s="2">
        <v>3.64</v>
      </c>
      <c r="C28" s="3">
        <f t="shared" si="2"/>
        <v>0.91</v>
      </c>
      <c r="D28" s="142">
        <f t="shared" si="0"/>
        <v>8.9999999999999976E-3</v>
      </c>
      <c r="E28" s="4">
        <f t="shared" si="1"/>
        <v>-4.7105307016459177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27" x14ac:dyDescent="0.2">
      <c r="A29" s="4">
        <v>28</v>
      </c>
      <c r="B29" s="2">
        <v>3.67</v>
      </c>
      <c r="C29" s="3">
        <f t="shared" si="2"/>
        <v>0.91749999999999998</v>
      </c>
      <c r="D29" s="142">
        <f t="shared" si="0"/>
        <v>8.2500000000000021E-3</v>
      </c>
      <c r="E29" s="4">
        <f t="shared" si="1"/>
        <v>-4.7975420786355469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27" x14ac:dyDescent="0.2">
      <c r="A30" s="4">
        <v>29</v>
      </c>
      <c r="B30" s="2">
        <v>3.69</v>
      </c>
      <c r="C30" s="3">
        <f t="shared" si="2"/>
        <v>0.92249999999999999</v>
      </c>
      <c r="D30" s="142">
        <f t="shared" si="0"/>
        <v>7.7500000000000017E-3</v>
      </c>
      <c r="E30" s="4">
        <f t="shared" si="1"/>
        <v>-4.8600624356168813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7" x14ac:dyDescent="0.2">
      <c r="A31" s="4">
        <v>30</v>
      </c>
      <c r="B31" s="2">
        <v>3.71</v>
      </c>
      <c r="C31" s="3">
        <f t="shared" si="2"/>
        <v>0.92749999999999999</v>
      </c>
      <c r="D31" s="142">
        <f>(1-C31)*0.1</f>
        <v>7.2500000000000012E-3</v>
      </c>
      <c r="E31" s="4">
        <f t="shared" si="1"/>
        <v>-4.9267538101155539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7" x14ac:dyDescent="0.2">
      <c r="A32" s="4">
        <v>31</v>
      </c>
      <c r="B32" s="2">
        <v>3.72</v>
      </c>
      <c r="C32" s="3">
        <f t="shared" si="2"/>
        <v>0.93</v>
      </c>
      <c r="D32" s="142">
        <f t="shared" si="0"/>
        <v>6.9999999999999958E-3</v>
      </c>
      <c r="E32" s="4">
        <f t="shared" si="1"/>
        <v>-4.9618451299268242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">
      <c r="A33" s="4">
        <v>32</v>
      </c>
      <c r="B33" s="2">
        <v>3.74</v>
      </c>
      <c r="C33" s="3">
        <f t="shared" si="2"/>
        <v>0.93500000000000005</v>
      </c>
      <c r="D33" s="142">
        <f t="shared" si="0"/>
        <v>6.4999999999999954E-3</v>
      </c>
      <c r="E33" s="4">
        <f t="shared" si="1"/>
        <v>-5.0359531020805459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">
      <c r="A34" s="4">
        <v>33</v>
      </c>
      <c r="B34" s="2">
        <v>3.75</v>
      </c>
      <c r="C34" s="3">
        <f t="shared" si="2"/>
        <v>0.9375</v>
      </c>
      <c r="D34" s="142">
        <f t="shared" si="0"/>
        <v>6.2500000000000003E-3</v>
      </c>
      <c r="E34" s="4">
        <f t="shared" si="1"/>
        <v>-5.0751738152338266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s="4">
        <v>34</v>
      </c>
      <c r="B35" s="2">
        <v>3.77</v>
      </c>
      <c r="C35" s="3">
        <f t="shared" si="2"/>
        <v>0.9425</v>
      </c>
      <c r="D35" s="142">
        <f t="shared" si="0"/>
        <v>5.7499999999999999E-3</v>
      </c>
      <c r="E35" s="4">
        <f t="shared" si="1"/>
        <v>-5.1585554241728779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">
      <c r="A36" s="4">
        <v>35</v>
      </c>
      <c r="B36" s="2">
        <v>3.78</v>
      </c>
      <c r="C36" s="3">
        <f t="shared" si="2"/>
        <v>0.94499999999999995</v>
      </c>
      <c r="D36" s="142">
        <f t="shared" si="0"/>
        <v>5.5000000000000049E-3</v>
      </c>
      <c r="E36" s="4">
        <f t="shared" si="1"/>
        <v>-5.2030071867437107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">
      <c r="A37" s="4">
        <v>36</v>
      </c>
      <c r="B37" s="2">
        <v>3.79</v>
      </c>
      <c r="C37" s="3">
        <f t="shared" si="2"/>
        <v>0.94750000000000001</v>
      </c>
      <c r="D37" s="142">
        <f t="shared" si="0"/>
        <v>5.2499999999999995E-3</v>
      </c>
      <c r="E37" s="4">
        <f t="shared" si="1"/>
        <v>-5.249527202378605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">
      <c r="A38" s="4">
        <v>37</v>
      </c>
      <c r="B38" s="2">
        <v>3.8</v>
      </c>
      <c r="C38" s="3">
        <f t="shared" si="2"/>
        <v>0.95</v>
      </c>
      <c r="D38" s="142">
        <f t="shared" si="0"/>
        <v>5.0000000000000044E-3</v>
      </c>
      <c r="E38" s="4">
        <f t="shared" si="1"/>
        <v>-5.2983173665480354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">
      <c r="A39" s="4">
        <v>38</v>
      </c>
      <c r="B39" s="2">
        <v>3.81</v>
      </c>
      <c r="C39" s="3">
        <f t="shared" si="2"/>
        <v>0.95250000000000001</v>
      </c>
      <c r="D39" s="142">
        <f t="shared" si="0"/>
        <v>4.749999999999999E-3</v>
      </c>
      <c r="E39" s="4">
        <f t="shared" si="1"/>
        <v>-5.3496106609355873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">
      <c r="A40" s="4">
        <v>39</v>
      </c>
      <c r="B40" s="2">
        <v>3.82</v>
      </c>
      <c r="C40" s="3">
        <f t="shared" si="2"/>
        <v>0.95499999999999996</v>
      </c>
      <c r="D40" s="142">
        <f>(1-C40)*0.1</f>
        <v>4.500000000000004E-3</v>
      </c>
      <c r="E40" s="4">
        <f t="shared" si="1"/>
        <v>-5.4036778822058622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">
      <c r="A41" s="4">
        <v>40</v>
      </c>
      <c r="B41" s="2">
        <v>3.82</v>
      </c>
      <c r="C41" s="3">
        <f t="shared" si="2"/>
        <v>0.95499999999999996</v>
      </c>
      <c r="D41" s="142">
        <f t="shared" si="0"/>
        <v>4.500000000000004E-3</v>
      </c>
      <c r="E41" s="4">
        <f t="shared" si="1"/>
        <v>-5.4036778822058622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">
      <c r="A42" s="4">
        <v>41</v>
      </c>
      <c r="B42" s="2">
        <v>3.83</v>
      </c>
      <c r="C42" s="3">
        <f t="shared" si="2"/>
        <v>0.95750000000000002</v>
      </c>
      <c r="D42" s="142">
        <f t="shared" si="0"/>
        <v>4.2499999999999986E-3</v>
      </c>
      <c r="E42" s="4">
        <f t="shared" si="1"/>
        <v>-5.4608362960458123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0" x14ac:dyDescent="0.2">
      <c r="A43" s="4">
        <v>42</v>
      </c>
      <c r="B43" s="2">
        <v>3.84</v>
      </c>
      <c r="C43" s="3">
        <f t="shared" si="2"/>
        <v>0.96</v>
      </c>
      <c r="D43" s="142">
        <f t="shared" si="0"/>
        <v>4.0000000000000036E-3</v>
      </c>
      <c r="E43" s="4">
        <f t="shared" si="1"/>
        <v>-5.5214609178622451</v>
      </c>
      <c r="F43" s="2"/>
      <c r="G43" s="2"/>
      <c r="H43" s="2"/>
      <c r="I43" s="2"/>
      <c r="J43" s="2"/>
      <c r="K43" s="6"/>
      <c r="L43" s="2"/>
      <c r="M43" s="2"/>
      <c r="N43" s="2"/>
      <c r="O43" s="2"/>
      <c r="P43" s="2"/>
      <c r="Q43" s="2"/>
      <c r="R43" s="2"/>
      <c r="S43" s="2"/>
    </row>
    <row r="44" spans="1:19" x14ac:dyDescent="0.2">
      <c r="A44" s="4">
        <v>43</v>
      </c>
      <c r="B44" s="2">
        <v>3.84</v>
      </c>
      <c r="C44" s="3">
        <f t="shared" si="2"/>
        <v>0.96</v>
      </c>
      <c r="D44" s="142">
        <f t="shared" si="0"/>
        <v>4.0000000000000036E-3</v>
      </c>
      <c r="E44" s="4">
        <f t="shared" si="1"/>
        <v>-5.5214609178622451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">
      <c r="A45" s="4">
        <v>44</v>
      </c>
      <c r="B45" s="2">
        <v>3.85</v>
      </c>
      <c r="C45" s="3">
        <f t="shared" si="2"/>
        <v>0.96250000000000002</v>
      </c>
      <c r="D45" s="142">
        <f t="shared" si="0"/>
        <v>3.7499999999999981E-3</v>
      </c>
      <c r="E45" s="4">
        <f t="shared" si="1"/>
        <v>-5.585999438999818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">
      <c r="A46" s="4">
        <v>45</v>
      </c>
      <c r="B46" s="2">
        <v>3.85</v>
      </c>
      <c r="C46" s="3">
        <f t="shared" si="2"/>
        <v>0.96250000000000002</v>
      </c>
      <c r="D46" s="142">
        <f t="shared" si="0"/>
        <v>3.7499999999999981E-3</v>
      </c>
      <c r="E46" s="4">
        <f t="shared" si="1"/>
        <v>-5.585999438999818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">
      <c r="A47" s="4">
        <v>46</v>
      </c>
      <c r="B47" s="2">
        <v>3.86</v>
      </c>
      <c r="C47" s="3">
        <f t="shared" si="2"/>
        <v>0.96499999999999997</v>
      </c>
      <c r="D47" s="142">
        <f t="shared" si="0"/>
        <v>3.5000000000000031E-3</v>
      </c>
      <c r="E47" s="4">
        <f t="shared" si="1"/>
        <v>-5.6549923104867679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">
      <c r="A48" s="4">
        <v>47</v>
      </c>
      <c r="B48" s="2">
        <v>3.86</v>
      </c>
      <c r="C48" s="3">
        <f t="shared" si="2"/>
        <v>0.96499999999999997</v>
      </c>
      <c r="D48" s="142">
        <f t="shared" si="0"/>
        <v>3.5000000000000031E-3</v>
      </c>
      <c r="E48" s="4">
        <f t="shared" si="1"/>
        <v>-5.6549923104867679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">
      <c r="A49" s="4">
        <v>48</v>
      </c>
      <c r="B49" s="2">
        <v>3.87</v>
      </c>
      <c r="C49" s="3">
        <f t="shared" si="2"/>
        <v>0.96750000000000003</v>
      </c>
      <c r="D49" s="142">
        <f t="shared" si="0"/>
        <v>3.2499999999999977E-3</v>
      </c>
      <c r="E49" s="4">
        <f t="shared" si="1"/>
        <v>-5.7291002826404913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">
      <c r="A50" s="4">
        <v>49</v>
      </c>
      <c r="B50" s="2">
        <v>3.87</v>
      </c>
      <c r="C50" s="3">
        <f t="shared" si="2"/>
        <v>0.96750000000000003</v>
      </c>
      <c r="D50" s="142">
        <f>(1-C50)*0.1</f>
        <v>3.2499999999999977E-3</v>
      </c>
      <c r="E50" s="4">
        <f t="shared" si="1"/>
        <v>-5.7291002826404913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">
      <c r="A51" s="4">
        <v>50</v>
      </c>
      <c r="B51" s="2">
        <v>3.88</v>
      </c>
      <c r="C51" s="3">
        <f t="shared" si="2"/>
        <v>0.97</v>
      </c>
      <c r="D51" s="142">
        <f t="shared" si="0"/>
        <v>3.0000000000000027E-3</v>
      </c>
      <c r="E51" s="4">
        <f t="shared" si="1"/>
        <v>-5.8091429903140268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">
      <c r="A52" s="4">
        <v>51</v>
      </c>
      <c r="B52" s="2">
        <v>3.88</v>
      </c>
      <c r="C52" s="3">
        <f t="shared" si="2"/>
        <v>0.97</v>
      </c>
      <c r="D52" s="142">
        <f t="shared" si="0"/>
        <v>3.0000000000000027E-3</v>
      </c>
      <c r="E52" s="4">
        <f t="shared" si="1"/>
        <v>-5.8091429903140268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">
      <c r="A53" s="4">
        <v>52</v>
      </c>
      <c r="B53" s="2">
        <v>3.89</v>
      </c>
      <c r="C53" s="3">
        <f t="shared" si="2"/>
        <v>0.97250000000000003</v>
      </c>
      <c r="D53" s="142">
        <f t="shared" si="0"/>
        <v>2.7499999999999972E-3</v>
      </c>
      <c r="E53" s="4">
        <f t="shared" si="1"/>
        <v>-5.8961543673036578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2">
      <c r="A54" s="4">
        <v>53</v>
      </c>
      <c r="B54" s="2">
        <v>3.89</v>
      </c>
      <c r="C54" s="3">
        <f t="shared" si="2"/>
        <v>0.97250000000000003</v>
      </c>
      <c r="D54" s="142">
        <f t="shared" si="0"/>
        <v>2.7499999999999972E-3</v>
      </c>
      <c r="E54" s="4">
        <f t="shared" si="1"/>
        <v>-5.8961543673036578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">
      <c r="A55" s="4">
        <v>54</v>
      </c>
      <c r="B55" s="2">
        <v>3.89</v>
      </c>
      <c r="C55" s="3">
        <f t="shared" si="2"/>
        <v>0.97250000000000003</v>
      </c>
      <c r="D55" s="142">
        <f t="shared" si="0"/>
        <v>2.7499999999999972E-3</v>
      </c>
      <c r="E55" s="4">
        <f t="shared" si="1"/>
        <v>-5.8961543673036578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">
      <c r="A56" s="4">
        <v>55</v>
      </c>
      <c r="B56" s="2">
        <v>3.9</v>
      </c>
      <c r="C56" s="3">
        <f t="shared" si="2"/>
        <v>0.97499999999999998</v>
      </c>
      <c r="D56" s="142">
        <f t="shared" si="0"/>
        <v>2.5000000000000022E-3</v>
      </c>
      <c r="E56" s="4">
        <f t="shared" si="1"/>
        <v>-5.9914645471079808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">
      <c r="A57" s="4">
        <v>56</v>
      </c>
      <c r="B57" s="2">
        <v>3.9</v>
      </c>
      <c r="C57" s="3">
        <f t="shared" si="2"/>
        <v>0.97499999999999998</v>
      </c>
      <c r="D57" s="142">
        <f t="shared" si="0"/>
        <v>2.5000000000000022E-3</v>
      </c>
      <c r="E57" s="4">
        <f t="shared" si="1"/>
        <v>-5.9914645471079808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2">
      <c r="A58" s="4">
        <v>57</v>
      </c>
      <c r="B58" s="2">
        <v>3.9</v>
      </c>
      <c r="C58" s="3">
        <f t="shared" si="2"/>
        <v>0.97499999999999998</v>
      </c>
      <c r="D58" s="142">
        <f t="shared" si="0"/>
        <v>2.5000000000000022E-3</v>
      </c>
      <c r="E58" s="4">
        <f t="shared" si="1"/>
        <v>-5.9914645471079808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">
      <c r="A59" s="4">
        <v>58</v>
      </c>
      <c r="B59" s="2">
        <v>3.9</v>
      </c>
      <c r="C59" s="3">
        <f t="shared" si="2"/>
        <v>0.97499999999999998</v>
      </c>
      <c r="D59" s="142">
        <f t="shared" si="0"/>
        <v>2.5000000000000022E-3</v>
      </c>
      <c r="E59" s="4">
        <f t="shared" si="1"/>
        <v>-5.9914645471079808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2">
      <c r="A60" s="4">
        <v>59</v>
      </c>
      <c r="B60" s="2">
        <v>3.9</v>
      </c>
      <c r="C60" s="3">
        <f t="shared" si="2"/>
        <v>0.97499999999999998</v>
      </c>
      <c r="D60" s="142">
        <f t="shared" si="0"/>
        <v>2.5000000000000022E-3</v>
      </c>
      <c r="E60" s="4">
        <f t="shared" si="1"/>
        <v>-5.9914645471079808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2">
      <c r="A61" s="4">
        <v>60</v>
      </c>
      <c r="B61" s="2">
        <v>3.91</v>
      </c>
      <c r="C61" s="3">
        <f t="shared" si="2"/>
        <v>0.97750000000000004</v>
      </c>
      <c r="D61" s="142">
        <f t="shared" si="0"/>
        <v>2.2499999999999964E-3</v>
      </c>
      <c r="E61" s="4">
        <f t="shared" si="1"/>
        <v>-6.0968250627658103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2">
      <c r="A62" s="4">
        <v>61</v>
      </c>
      <c r="B62" s="2">
        <v>3.91</v>
      </c>
      <c r="C62" s="3">
        <f t="shared" si="2"/>
        <v>0.97750000000000004</v>
      </c>
      <c r="D62" s="142">
        <f t="shared" si="0"/>
        <v>2.2499999999999964E-3</v>
      </c>
      <c r="E62" s="4">
        <f t="shared" si="1"/>
        <v>-6.0968250627658103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2">
      <c r="A63" s="4"/>
      <c r="B63" s="2"/>
      <c r="C63" s="2"/>
      <c r="D63" s="4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x14ac:dyDescent="0.2">
      <c r="A64" s="4"/>
      <c r="B64" s="2"/>
      <c r="C64" s="2"/>
      <c r="D64" s="4"/>
      <c r="E64" s="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2">
      <c r="A65" s="4"/>
      <c r="B65" s="2"/>
      <c r="C65" s="2"/>
      <c r="D65" s="4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2">
      <c r="A66" s="4"/>
      <c r="B66" s="2"/>
      <c r="C66" s="2"/>
      <c r="D66" s="4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">
      <c r="A67" s="4"/>
      <c r="B67" s="2"/>
      <c r="C67" s="2"/>
      <c r="D67" s="4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2">
      <c r="A68" s="4"/>
      <c r="B68" s="2"/>
      <c r="C68" s="2"/>
      <c r="D68" s="4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2">
      <c r="A69" s="4"/>
      <c r="B69" s="2"/>
      <c r="C69" s="2"/>
      <c r="D69" s="4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2">
      <c r="A70" s="4"/>
      <c r="B70" s="2"/>
      <c r="C70" s="2"/>
      <c r="D70" s="4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2">
      <c r="A71" s="4"/>
      <c r="B71" s="2"/>
      <c r="C71" s="2"/>
      <c r="D71" s="4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2">
      <c r="A72" s="4"/>
      <c r="B72" s="2"/>
      <c r="C72" s="2"/>
      <c r="D72" s="4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2">
      <c r="A73" s="4"/>
      <c r="B73" s="2"/>
      <c r="C73" s="2"/>
      <c r="D73" s="4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x14ac:dyDescent="0.2">
      <c r="A74" s="4"/>
      <c r="B74" s="2"/>
      <c r="C74" s="2"/>
      <c r="D74" s="4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x14ac:dyDescent="0.2">
      <c r="A75" s="4"/>
      <c r="B75" s="2"/>
      <c r="C75" s="2"/>
      <c r="D75" s="4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x14ac:dyDescent="0.2">
      <c r="A76" s="4"/>
      <c r="B76" s="2"/>
      <c r="C76" s="2"/>
      <c r="D76" s="4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x14ac:dyDescent="0.2">
      <c r="A77" s="4"/>
      <c r="B77" s="2"/>
      <c r="C77" s="2"/>
      <c r="D77" s="4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x14ac:dyDescent="0.2">
      <c r="A78" s="4"/>
      <c r="B78" s="2"/>
      <c r="C78" s="2"/>
      <c r="D78" s="4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x14ac:dyDescent="0.2">
      <c r="A79" s="4"/>
      <c r="B79" s="2"/>
      <c r="C79" s="2"/>
      <c r="D79" s="4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2">
      <c r="A80" s="4"/>
      <c r="B80" s="2"/>
      <c r="C80" s="2"/>
      <c r="D80" s="4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">
      <c r="A81" s="4"/>
      <c r="B81" s="2"/>
      <c r="C81" s="2"/>
      <c r="D81" s="4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">
      <c r="A82" s="4"/>
      <c r="B82" s="2"/>
      <c r="C82" s="2"/>
      <c r="D82" s="4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">
      <c r="A83" s="4"/>
      <c r="B83" s="2"/>
      <c r="C83" s="2"/>
      <c r="D83" s="4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2">
      <c r="A84" s="2"/>
      <c r="B84" s="2"/>
      <c r="C84" s="2"/>
      <c r="D84" s="4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x14ac:dyDescent="0.2">
      <c r="A85" s="2"/>
      <c r="B85" s="2"/>
      <c r="C85" s="2"/>
      <c r="D85" s="4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x14ac:dyDescent="0.2">
      <c r="A86" s="2"/>
      <c r="B86" s="2"/>
      <c r="C86" s="2"/>
      <c r="D86" s="4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2">
      <c r="A87" s="2"/>
      <c r="B87" s="2"/>
      <c r="C87" s="2"/>
      <c r="D87" s="4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x14ac:dyDescent="0.2">
      <c r="A88" s="2"/>
      <c r="B88" s="2"/>
      <c r="C88" s="2"/>
      <c r="D88" s="4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x14ac:dyDescent="0.2">
      <c r="A89" s="2"/>
      <c r="B89" s="2"/>
      <c r="C89" s="2"/>
      <c r="D89" s="4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">
      <c r="A90" s="2"/>
      <c r="B90" s="2"/>
      <c r="C90" s="2"/>
      <c r="D90" s="4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">
      <c r="A91" s="2"/>
      <c r="B91" s="2"/>
      <c r="C91" s="2"/>
      <c r="D91" s="4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</sheetData>
  <phoneticPr fontId="5" type="noConversion"/>
  <hyperlinks>
    <hyperlink ref="P9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workbookViewId="0">
      <selection activeCell="E44" sqref="E44"/>
    </sheetView>
  </sheetViews>
  <sheetFormatPr baseColWidth="10" defaultRowHeight="16" x14ac:dyDescent="0.2"/>
  <cols>
    <col min="1" max="1" width="17.1640625" bestFit="1" customWidth="1"/>
    <col min="2" max="2" width="17.1640625" customWidth="1"/>
    <col min="3" max="3" width="19.83203125" bestFit="1" customWidth="1"/>
    <col min="4" max="4" width="19.83203125" style="143" customWidth="1"/>
    <col min="5" max="5" width="19.83203125" style="143" bestFit="1" customWidth="1"/>
    <col min="15" max="15" width="6.83203125" customWidth="1"/>
    <col min="23" max="23" width="10.83203125" customWidth="1"/>
    <col min="25" max="25" width="10.83203125" customWidth="1"/>
  </cols>
  <sheetData>
    <row r="1" spans="1:19" ht="24" x14ac:dyDescent="0.2">
      <c r="A1" s="1" t="s">
        <v>4</v>
      </c>
      <c r="B1" s="1" t="s">
        <v>1</v>
      </c>
      <c r="C1" s="1" t="s">
        <v>0</v>
      </c>
      <c r="D1" s="141" t="s">
        <v>96</v>
      </c>
      <c r="E1" s="141" t="s">
        <v>97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">
      <c r="A2" s="4">
        <v>1</v>
      </c>
      <c r="B2" s="2">
        <v>0.04</v>
      </c>
      <c r="C2" s="3">
        <f>B2/4</f>
        <v>0.01</v>
      </c>
      <c r="D2" s="142">
        <f>(1-C2)*0.1</f>
        <v>9.9000000000000005E-2</v>
      </c>
      <c r="E2" s="4">
        <f>LN(D2)</f>
        <v>-2.312635428847547</v>
      </c>
      <c r="G2" s="8"/>
      <c r="H2" s="8"/>
      <c r="I2" s="8"/>
      <c r="J2" s="8"/>
      <c r="K2" s="8"/>
      <c r="L2" s="8"/>
      <c r="M2" s="8"/>
      <c r="N2" s="8"/>
    </row>
    <row r="3" spans="1:19" ht="19" x14ac:dyDescent="0.25">
      <c r="A3" s="4">
        <v>6</v>
      </c>
      <c r="B3" s="2">
        <v>0.42</v>
      </c>
      <c r="C3" s="3">
        <f>B3/4</f>
        <v>0.105</v>
      </c>
      <c r="D3" s="142">
        <f t="shared" ref="D3:D41" si="0">(1-C3)*0.1</f>
        <v>8.950000000000001E-2</v>
      </c>
      <c r="E3" s="4">
        <f t="shared" ref="E3:E41" si="1">LN(D3)</f>
        <v>-2.4135166537013273</v>
      </c>
      <c r="G3" s="9" t="s">
        <v>14</v>
      </c>
      <c r="H3" s="8"/>
      <c r="I3" s="8"/>
      <c r="J3" s="8"/>
      <c r="K3" s="8"/>
      <c r="L3" s="8"/>
      <c r="M3" s="8"/>
      <c r="N3" s="8"/>
    </row>
    <row r="4" spans="1:19" x14ac:dyDescent="0.2">
      <c r="A4" s="4">
        <v>11</v>
      </c>
      <c r="B4" s="4">
        <v>0.8</v>
      </c>
      <c r="C4" s="3">
        <f t="shared" ref="C4:C41" si="2">B4/4</f>
        <v>0.2</v>
      </c>
      <c r="D4" s="142">
        <f t="shared" si="0"/>
        <v>8.0000000000000016E-2</v>
      </c>
      <c r="E4" s="4">
        <f t="shared" si="1"/>
        <v>-2.5257286443082552</v>
      </c>
      <c r="G4" s="8"/>
      <c r="H4" s="8"/>
      <c r="I4" s="8"/>
      <c r="J4" s="8"/>
      <c r="K4" s="8"/>
      <c r="L4" s="8"/>
      <c r="M4" s="8"/>
      <c r="N4" s="8"/>
    </row>
    <row r="5" spans="1:19" x14ac:dyDescent="0.2">
      <c r="A5" s="4">
        <v>16</v>
      </c>
      <c r="B5" s="4">
        <v>1.1200000000000001</v>
      </c>
      <c r="C5" s="3">
        <f t="shared" si="2"/>
        <v>0.28000000000000003</v>
      </c>
      <c r="D5" s="142">
        <f t="shared" si="0"/>
        <v>7.1999999999999995E-2</v>
      </c>
      <c r="E5" s="4">
        <f t="shared" si="1"/>
        <v>-2.6310891599660819</v>
      </c>
      <c r="G5" s="8"/>
      <c r="H5" s="8"/>
      <c r="I5" s="8"/>
      <c r="J5" s="8"/>
      <c r="K5" s="8"/>
      <c r="L5" s="8"/>
      <c r="M5" s="8"/>
      <c r="N5" s="8"/>
    </row>
    <row r="6" spans="1:19" x14ac:dyDescent="0.2">
      <c r="A6" s="4">
        <v>21</v>
      </c>
      <c r="B6" s="4">
        <v>1.41</v>
      </c>
      <c r="C6" s="3">
        <f t="shared" si="2"/>
        <v>0.35249999999999998</v>
      </c>
      <c r="D6" s="142">
        <f t="shared" si="0"/>
        <v>6.4750000000000002E-2</v>
      </c>
      <c r="E6" s="4">
        <f t="shared" si="1"/>
        <v>-2.7372215784024898</v>
      </c>
      <c r="G6" s="8"/>
      <c r="H6" s="8"/>
      <c r="I6" s="8"/>
      <c r="J6" s="8"/>
      <c r="K6" s="8"/>
      <c r="L6" s="8"/>
      <c r="M6" s="8"/>
      <c r="N6" s="8"/>
    </row>
    <row r="7" spans="1:19" x14ac:dyDescent="0.2">
      <c r="A7" s="4">
        <v>26</v>
      </c>
      <c r="B7" s="4">
        <v>1.65</v>
      </c>
      <c r="C7" s="3">
        <f t="shared" si="2"/>
        <v>0.41249999999999998</v>
      </c>
      <c r="D7" s="142">
        <f t="shared" si="0"/>
        <v>5.8750000000000004E-2</v>
      </c>
      <c r="E7" s="4">
        <f t="shared" si="1"/>
        <v>-2.8344641259578687</v>
      </c>
      <c r="G7" s="8"/>
      <c r="H7" s="8"/>
      <c r="I7" s="8"/>
      <c r="J7" s="8"/>
      <c r="K7" s="8"/>
      <c r="L7" s="8"/>
      <c r="M7" s="8"/>
      <c r="N7" s="8"/>
    </row>
    <row r="8" spans="1:19" x14ac:dyDescent="0.2">
      <c r="A8" s="4">
        <v>31</v>
      </c>
      <c r="B8" s="4">
        <v>1.87</v>
      </c>
      <c r="C8" s="3">
        <f t="shared" si="2"/>
        <v>0.46750000000000003</v>
      </c>
      <c r="D8" s="142">
        <f t="shared" si="0"/>
        <v>5.3249999999999999E-2</v>
      </c>
      <c r="E8" s="4">
        <f t="shared" si="1"/>
        <v>-2.9327574743926026</v>
      </c>
      <c r="G8" s="8"/>
      <c r="H8" s="8"/>
      <c r="I8" s="8"/>
      <c r="J8" s="8"/>
      <c r="K8" s="8"/>
      <c r="L8" s="8"/>
      <c r="M8" s="8"/>
      <c r="N8" s="8"/>
      <c r="P8" s="2" t="s">
        <v>17</v>
      </c>
    </row>
    <row r="9" spans="1:19" x14ac:dyDescent="0.2">
      <c r="A9" s="4">
        <v>36</v>
      </c>
      <c r="B9" s="4">
        <v>2.06</v>
      </c>
      <c r="C9" s="3">
        <f t="shared" si="2"/>
        <v>0.51500000000000001</v>
      </c>
      <c r="D9" s="142">
        <f t="shared" si="0"/>
        <v>4.8500000000000001E-2</v>
      </c>
      <c r="E9" s="4">
        <f t="shared" si="1"/>
        <v>-3.0261914810386994</v>
      </c>
      <c r="G9" s="8"/>
      <c r="H9" s="8"/>
      <c r="I9" s="8"/>
      <c r="J9" s="8"/>
      <c r="K9" s="8"/>
      <c r="L9" s="8"/>
      <c r="M9" s="8"/>
      <c r="N9" s="8"/>
      <c r="P9" s="92" t="s">
        <v>63</v>
      </c>
    </row>
    <row r="10" spans="1:19" x14ac:dyDescent="0.2">
      <c r="A10" s="4">
        <v>41</v>
      </c>
      <c r="B10" s="4">
        <v>2.23</v>
      </c>
      <c r="C10" s="3">
        <f t="shared" si="2"/>
        <v>0.5575</v>
      </c>
      <c r="D10" s="142">
        <f t="shared" si="0"/>
        <v>4.4250000000000005E-2</v>
      </c>
      <c r="E10" s="4">
        <f t="shared" si="1"/>
        <v>-3.1178999075281983</v>
      </c>
      <c r="G10" s="8"/>
      <c r="H10" s="8"/>
      <c r="I10" s="8"/>
      <c r="J10" s="8"/>
      <c r="K10" s="8"/>
      <c r="L10" s="8"/>
      <c r="M10" s="8"/>
      <c r="N10" s="8"/>
    </row>
    <row r="11" spans="1:19" x14ac:dyDescent="0.2">
      <c r="A11" s="4">
        <v>46</v>
      </c>
      <c r="B11" s="2">
        <v>2.38</v>
      </c>
      <c r="C11" s="3">
        <f t="shared" si="2"/>
        <v>0.59499999999999997</v>
      </c>
      <c r="D11" s="142">
        <f t="shared" si="0"/>
        <v>4.0500000000000008E-2</v>
      </c>
      <c r="E11" s="4">
        <f t="shared" si="1"/>
        <v>-3.2064533048696435</v>
      </c>
      <c r="G11" s="8"/>
      <c r="H11" s="8"/>
      <c r="I11" s="8"/>
      <c r="J11" s="8"/>
      <c r="K11" s="8"/>
      <c r="L11" s="8"/>
      <c r="M11" s="8"/>
      <c r="N11" s="8"/>
    </row>
    <row r="12" spans="1:19" x14ac:dyDescent="0.2">
      <c r="A12" s="4">
        <v>51</v>
      </c>
      <c r="B12" s="2">
        <v>2.5</v>
      </c>
      <c r="C12" s="3">
        <f t="shared" si="2"/>
        <v>0.625</v>
      </c>
      <c r="D12" s="142">
        <f t="shared" si="0"/>
        <v>3.7500000000000006E-2</v>
      </c>
      <c r="E12" s="4">
        <f t="shared" si="1"/>
        <v>-3.2834143460057716</v>
      </c>
      <c r="G12" s="8"/>
      <c r="H12" s="8"/>
      <c r="I12" s="8"/>
      <c r="J12" s="8"/>
      <c r="K12" s="8"/>
      <c r="L12" s="8"/>
      <c r="M12" s="8"/>
      <c r="N12" s="8"/>
    </row>
    <row r="13" spans="1:19" x14ac:dyDescent="0.2">
      <c r="A13" s="4">
        <v>56</v>
      </c>
      <c r="B13" s="2">
        <v>2.62</v>
      </c>
      <c r="C13" s="3">
        <f t="shared" si="2"/>
        <v>0.65500000000000003</v>
      </c>
      <c r="D13" s="142">
        <f t="shared" si="0"/>
        <v>3.4499999999999996E-2</v>
      </c>
      <c r="E13" s="4">
        <f t="shared" si="1"/>
        <v>-3.366795954944823</v>
      </c>
      <c r="G13" s="8"/>
      <c r="H13" s="8"/>
      <c r="I13" s="8"/>
      <c r="J13" s="8"/>
      <c r="K13" s="8"/>
      <c r="L13" s="8"/>
      <c r="M13" s="8"/>
      <c r="N13" s="8"/>
    </row>
    <row r="14" spans="1:19" x14ac:dyDescent="0.2">
      <c r="A14" s="4">
        <v>61</v>
      </c>
      <c r="B14" s="2">
        <v>2.72</v>
      </c>
      <c r="C14" s="3">
        <f t="shared" si="2"/>
        <v>0.68</v>
      </c>
      <c r="D14" s="142">
        <f t="shared" si="0"/>
        <v>3.1999999999999994E-2</v>
      </c>
      <c r="E14" s="4">
        <f t="shared" si="1"/>
        <v>-3.4420193761824107</v>
      </c>
      <c r="G14" s="8"/>
      <c r="H14" s="8"/>
      <c r="I14" s="8"/>
      <c r="J14" s="8"/>
      <c r="K14" s="8"/>
      <c r="L14" s="8"/>
      <c r="M14" s="8"/>
      <c r="N14" s="8"/>
    </row>
    <row r="15" spans="1:19" x14ac:dyDescent="0.2">
      <c r="A15" s="4">
        <v>66</v>
      </c>
      <c r="B15" s="2">
        <v>2.8</v>
      </c>
      <c r="C15" s="3">
        <f t="shared" si="2"/>
        <v>0.7</v>
      </c>
      <c r="D15" s="142">
        <f t="shared" si="0"/>
        <v>3.0000000000000006E-2</v>
      </c>
      <c r="E15" s="4">
        <f t="shared" si="1"/>
        <v>-3.5065578973199814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0.2">
      <c r="A16" s="4">
        <v>71</v>
      </c>
      <c r="B16" s="2">
        <v>2.88</v>
      </c>
      <c r="C16" s="3">
        <f t="shared" si="2"/>
        <v>0.72</v>
      </c>
      <c r="D16" s="142">
        <f t="shared" si="0"/>
        <v>2.8000000000000004E-2</v>
      </c>
      <c r="E16" s="4">
        <f t="shared" si="1"/>
        <v>-3.575550768806933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27" x14ac:dyDescent="0.2">
      <c r="A17" s="4">
        <v>76</v>
      </c>
      <c r="B17" s="2">
        <v>2.94</v>
      </c>
      <c r="C17" s="3">
        <f t="shared" si="2"/>
        <v>0.73499999999999999</v>
      </c>
      <c r="D17" s="142">
        <f t="shared" si="0"/>
        <v>2.6500000000000003E-2</v>
      </c>
      <c r="E17" s="4">
        <f t="shared" si="1"/>
        <v>-3.6306105459899602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27" x14ac:dyDescent="0.2">
      <c r="A18" s="4">
        <v>81</v>
      </c>
      <c r="B18" s="2">
        <v>3</v>
      </c>
      <c r="C18" s="3">
        <f t="shared" si="2"/>
        <v>0.75</v>
      </c>
      <c r="D18" s="142">
        <f>(1-C18)*0.1</f>
        <v>2.5000000000000001E-2</v>
      </c>
      <c r="E18" s="4">
        <f t="shared" si="1"/>
        <v>-3.6888794541139363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27" x14ac:dyDescent="0.2">
      <c r="A19" s="4">
        <v>86</v>
      </c>
      <c r="B19" s="2">
        <v>3.06</v>
      </c>
      <c r="C19" s="3">
        <f t="shared" si="2"/>
        <v>0.76500000000000001</v>
      </c>
      <c r="D19" s="142">
        <f t="shared" si="0"/>
        <v>2.35E-2</v>
      </c>
      <c r="E19" s="4">
        <f t="shared" si="1"/>
        <v>-3.7507548578320238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27" x14ac:dyDescent="0.2">
      <c r="A20" s="4">
        <v>91</v>
      </c>
      <c r="B20" s="2">
        <v>3.11</v>
      </c>
      <c r="C20" s="3">
        <f t="shared" si="2"/>
        <v>0.77749999999999997</v>
      </c>
      <c r="D20" s="142">
        <f t="shared" si="0"/>
        <v>2.2250000000000006E-2</v>
      </c>
      <c r="E20" s="4">
        <f t="shared" si="1"/>
        <v>-3.8054132703698875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27" x14ac:dyDescent="0.2">
      <c r="A21" s="4">
        <v>96</v>
      </c>
      <c r="B21" s="2">
        <v>3.16</v>
      </c>
      <c r="C21" s="3">
        <f t="shared" si="2"/>
        <v>0.79</v>
      </c>
      <c r="D21" s="142">
        <f t="shared" si="0"/>
        <v>2.0999999999999998E-2</v>
      </c>
      <c r="E21" s="4">
        <f t="shared" si="1"/>
        <v>-3.8632328412587142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27" x14ac:dyDescent="0.2">
      <c r="A22" s="4">
        <v>101</v>
      </c>
      <c r="B22" s="2">
        <v>3.2</v>
      </c>
      <c r="C22" s="3">
        <f t="shared" si="2"/>
        <v>0.8</v>
      </c>
      <c r="D22" s="142">
        <f t="shared" si="0"/>
        <v>1.9999999999999997E-2</v>
      </c>
      <c r="E22" s="4">
        <f t="shared" si="1"/>
        <v>-3.9120230054281464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27" x14ac:dyDescent="0.2">
      <c r="A23" s="4">
        <v>106</v>
      </c>
      <c r="B23" s="2">
        <v>3.23</v>
      </c>
      <c r="C23" s="3">
        <f t="shared" si="2"/>
        <v>0.8075</v>
      </c>
      <c r="D23" s="142">
        <f t="shared" si="0"/>
        <v>1.9250000000000003E-2</v>
      </c>
      <c r="E23" s="4">
        <f t="shared" si="1"/>
        <v>-3.9502442182483435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AA23" t="s">
        <v>3</v>
      </c>
    </row>
    <row r="24" spans="1:27" x14ac:dyDescent="0.2">
      <c r="A24" s="4">
        <v>111</v>
      </c>
      <c r="B24" s="2">
        <v>3.27</v>
      </c>
      <c r="C24" s="3">
        <f t="shared" si="2"/>
        <v>0.8175</v>
      </c>
      <c r="D24" s="142">
        <f t="shared" si="0"/>
        <v>1.8249999999999999E-2</v>
      </c>
      <c r="E24" s="4">
        <f t="shared" si="1"/>
        <v>-4.0035901989536367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27" x14ac:dyDescent="0.2">
      <c r="A25" s="4">
        <v>116</v>
      </c>
      <c r="B25" s="2">
        <v>3.29</v>
      </c>
      <c r="C25" s="3">
        <f t="shared" si="2"/>
        <v>0.82250000000000001</v>
      </c>
      <c r="D25" s="142">
        <f t="shared" si="0"/>
        <v>1.7749999999999998E-2</v>
      </c>
      <c r="E25" s="4">
        <f t="shared" si="1"/>
        <v>-4.0313697630607122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27" x14ac:dyDescent="0.2">
      <c r="A26" s="4">
        <v>121</v>
      </c>
      <c r="B26" s="2">
        <v>3.32</v>
      </c>
      <c r="C26" s="3">
        <f t="shared" si="2"/>
        <v>0.83</v>
      </c>
      <c r="D26" s="142">
        <f t="shared" si="0"/>
        <v>1.7000000000000005E-2</v>
      </c>
      <c r="E26" s="4">
        <f t="shared" si="1"/>
        <v>-4.0745419349259206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27" x14ac:dyDescent="0.2">
      <c r="A27" s="4">
        <v>126</v>
      </c>
      <c r="B27" s="2">
        <v>3.34</v>
      </c>
      <c r="C27" s="3">
        <f t="shared" si="2"/>
        <v>0.83499999999999996</v>
      </c>
      <c r="D27" s="142">
        <f t="shared" si="0"/>
        <v>1.6500000000000004E-2</v>
      </c>
      <c r="E27" s="4">
        <f t="shared" si="1"/>
        <v>-4.1043948980756015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27" x14ac:dyDescent="0.2">
      <c r="A28" s="4">
        <v>131</v>
      </c>
      <c r="B28" s="2">
        <v>3.37</v>
      </c>
      <c r="C28" s="3">
        <f t="shared" si="2"/>
        <v>0.84250000000000003</v>
      </c>
      <c r="D28" s="142">
        <f t="shared" si="0"/>
        <v>1.5749999999999997E-2</v>
      </c>
      <c r="E28" s="4">
        <f t="shared" si="1"/>
        <v>-4.150914913710495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27" x14ac:dyDescent="0.2">
      <c r="A29" s="4">
        <v>136</v>
      </c>
      <c r="B29" s="2">
        <v>3.38</v>
      </c>
      <c r="C29" s="3">
        <f t="shared" si="2"/>
        <v>0.84499999999999997</v>
      </c>
      <c r="D29" s="142">
        <f t="shared" si="0"/>
        <v>1.5500000000000003E-2</v>
      </c>
      <c r="E29" s="4">
        <f t="shared" si="1"/>
        <v>-4.1669152550569359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27" x14ac:dyDescent="0.2">
      <c r="A30" s="4">
        <v>141</v>
      </c>
      <c r="B30" s="2">
        <v>3.41</v>
      </c>
      <c r="C30" s="3">
        <f t="shared" si="2"/>
        <v>0.85250000000000004</v>
      </c>
      <c r="D30" s="142">
        <f t="shared" si="0"/>
        <v>1.4749999999999997E-2</v>
      </c>
      <c r="E30" s="4">
        <f t="shared" si="1"/>
        <v>-4.2165121961963088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7" x14ac:dyDescent="0.2">
      <c r="A31" s="4">
        <v>146</v>
      </c>
      <c r="B31" s="2">
        <v>3.42</v>
      </c>
      <c r="C31" s="3">
        <f t="shared" si="2"/>
        <v>0.85499999999999998</v>
      </c>
      <c r="D31" s="142">
        <f>(1-C31)*0.1</f>
        <v>1.4500000000000002E-2</v>
      </c>
      <c r="E31" s="4">
        <f t="shared" si="1"/>
        <v>-4.2336066295556085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7" x14ac:dyDescent="0.2">
      <c r="A32" s="4">
        <v>151</v>
      </c>
      <c r="B32" s="2">
        <v>3.43</v>
      </c>
      <c r="C32" s="3">
        <f t="shared" si="2"/>
        <v>0.85750000000000004</v>
      </c>
      <c r="D32" s="142">
        <f t="shared" si="0"/>
        <v>1.4249999999999997E-2</v>
      </c>
      <c r="E32" s="4">
        <f t="shared" si="1"/>
        <v>-4.2509983722674773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">
      <c r="A33" s="4">
        <v>156</v>
      </c>
      <c r="B33" s="2">
        <v>3.45</v>
      </c>
      <c r="C33" s="3">
        <f t="shared" si="2"/>
        <v>0.86250000000000004</v>
      </c>
      <c r="D33" s="142">
        <f t="shared" si="0"/>
        <v>1.3749999999999997E-2</v>
      </c>
      <c r="E33" s="4">
        <f t="shared" si="1"/>
        <v>-4.2867164548695573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">
      <c r="A34" s="4">
        <v>161</v>
      </c>
      <c r="B34" s="2">
        <v>3.46</v>
      </c>
      <c r="C34" s="3">
        <f t="shared" si="2"/>
        <v>0.86499999999999999</v>
      </c>
      <c r="D34" s="142">
        <f t="shared" si="0"/>
        <v>1.3500000000000002E-2</v>
      </c>
      <c r="E34" s="4">
        <f t="shared" si="1"/>
        <v>-4.3050655935377531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s="4">
        <v>166</v>
      </c>
      <c r="B35" s="2">
        <v>3.47</v>
      </c>
      <c r="C35" s="3">
        <f t="shared" si="2"/>
        <v>0.86750000000000005</v>
      </c>
      <c r="D35" s="142">
        <f t="shared" si="0"/>
        <v>1.3249999999999996E-2</v>
      </c>
      <c r="E35" s="4">
        <f t="shared" si="1"/>
        <v>-4.3237577265499061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">
      <c r="A36" s="4">
        <v>171</v>
      </c>
      <c r="B36" s="2">
        <v>3.49</v>
      </c>
      <c r="C36" s="3">
        <f t="shared" si="2"/>
        <v>0.87250000000000005</v>
      </c>
      <c r="D36" s="142">
        <f t="shared" si="0"/>
        <v>1.2749999999999996E-2</v>
      </c>
      <c r="E36" s="4">
        <f t="shared" si="1"/>
        <v>-4.3622240073777023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">
      <c r="A37" s="4">
        <v>176</v>
      </c>
      <c r="B37" s="2">
        <v>3.49</v>
      </c>
      <c r="C37" s="3">
        <f t="shared" si="2"/>
        <v>0.87250000000000005</v>
      </c>
      <c r="D37" s="142">
        <f t="shared" si="0"/>
        <v>1.2749999999999996E-2</v>
      </c>
      <c r="E37" s="4">
        <f t="shared" si="1"/>
        <v>-4.3622240073777023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">
      <c r="A38" s="4">
        <v>181</v>
      </c>
      <c r="B38" s="2">
        <v>3.5</v>
      </c>
      <c r="C38" s="3">
        <f t="shared" si="2"/>
        <v>0.875</v>
      </c>
      <c r="D38" s="142">
        <f t="shared" si="0"/>
        <v>1.2500000000000001E-2</v>
      </c>
      <c r="E38" s="4">
        <f t="shared" si="1"/>
        <v>-4.3820266346738812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">
      <c r="A39" s="4">
        <v>186</v>
      </c>
      <c r="B39" s="2">
        <v>3.51</v>
      </c>
      <c r="C39" s="3">
        <f t="shared" si="2"/>
        <v>0.87749999999999995</v>
      </c>
      <c r="D39" s="142">
        <f t="shared" si="0"/>
        <v>1.2250000000000006E-2</v>
      </c>
      <c r="E39" s="4">
        <f t="shared" si="1"/>
        <v>-4.4022293419914007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">
      <c r="A40" s="4">
        <v>191</v>
      </c>
      <c r="B40" s="2">
        <v>3.52</v>
      </c>
      <c r="C40" s="3">
        <f t="shared" si="2"/>
        <v>0.88</v>
      </c>
      <c r="D40" s="142">
        <f>(1-C40)*0.1</f>
        <v>1.2E-2</v>
      </c>
      <c r="E40" s="4">
        <f t="shared" si="1"/>
        <v>-4.4228486291941369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">
      <c r="A41" s="4">
        <v>196</v>
      </c>
      <c r="B41" s="2">
        <v>3.53</v>
      </c>
      <c r="C41" s="3">
        <f t="shared" si="2"/>
        <v>0.88249999999999995</v>
      </c>
      <c r="D41" s="142">
        <f t="shared" si="0"/>
        <v>1.1750000000000005E-2</v>
      </c>
      <c r="E41" s="4">
        <f t="shared" si="1"/>
        <v>-4.4439020383919683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">
      <c r="A42" s="4"/>
      <c r="B42" s="2"/>
      <c r="C42" s="3"/>
      <c r="D42" s="142"/>
      <c r="E42" s="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0" x14ac:dyDescent="0.2">
      <c r="A43" s="4"/>
      <c r="B43" s="2"/>
      <c r="C43" s="3"/>
      <c r="D43" s="142"/>
      <c r="E43" s="4"/>
      <c r="F43" s="2"/>
      <c r="G43" s="2"/>
      <c r="H43" s="2"/>
      <c r="I43" s="2"/>
      <c r="J43" s="2"/>
      <c r="K43" s="6"/>
      <c r="L43" s="2"/>
      <c r="M43" s="2"/>
      <c r="N43" s="2"/>
      <c r="O43" s="2"/>
      <c r="P43" s="2"/>
      <c r="Q43" s="2"/>
      <c r="R43" s="2"/>
      <c r="S43" s="2"/>
    </row>
    <row r="44" spans="1:19" x14ac:dyDescent="0.2">
      <c r="A44" s="4"/>
      <c r="B44" s="2"/>
      <c r="C44" s="3"/>
      <c r="D44" s="142"/>
      <c r="E44" s="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">
      <c r="A45" s="4"/>
      <c r="B45" s="2"/>
      <c r="C45" s="3"/>
      <c r="D45" s="142"/>
      <c r="E45" s="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">
      <c r="A46" s="4"/>
      <c r="B46" s="2"/>
      <c r="C46" s="3"/>
      <c r="D46" s="14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">
      <c r="A47" s="4"/>
      <c r="B47" s="2"/>
      <c r="C47" s="3"/>
      <c r="D47" s="142"/>
      <c r="E47" s="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">
      <c r="A48" s="4"/>
      <c r="B48" s="2"/>
      <c r="C48" s="3"/>
      <c r="D48" s="142"/>
      <c r="E48" s="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">
      <c r="A49" s="4"/>
      <c r="B49" s="2"/>
      <c r="C49" s="3"/>
      <c r="D49" s="142"/>
      <c r="E49" s="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">
      <c r="A50" s="4"/>
      <c r="B50" s="2"/>
      <c r="C50" s="3"/>
      <c r="D50" s="142"/>
      <c r="E50" s="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">
      <c r="A51" s="4"/>
      <c r="B51" s="2"/>
      <c r="C51" s="3"/>
      <c r="D51" s="142"/>
      <c r="E51" s="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">
      <c r="A52" s="4"/>
      <c r="B52" s="2"/>
      <c r="C52" s="3"/>
      <c r="D52" s="142"/>
      <c r="E52" s="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">
      <c r="A53" s="4"/>
      <c r="B53" s="2"/>
      <c r="C53" s="3"/>
      <c r="D53" s="14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2">
      <c r="A54" s="4"/>
      <c r="B54" s="2"/>
      <c r="C54" s="3"/>
      <c r="D54" s="142"/>
      <c r="E54" s="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">
      <c r="A55" s="4"/>
      <c r="B55" s="2"/>
      <c r="C55" s="3"/>
      <c r="D55" s="142"/>
      <c r="E55" s="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">
      <c r="A56" s="4"/>
      <c r="B56" s="2"/>
      <c r="C56" s="3"/>
      <c r="D56" s="142"/>
      <c r="E56" s="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">
      <c r="A57" s="4"/>
      <c r="B57" s="2"/>
      <c r="C57" s="3"/>
      <c r="D57" s="142"/>
      <c r="E57" s="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2">
      <c r="A58" s="4"/>
      <c r="B58" s="2"/>
      <c r="C58" s="3"/>
      <c r="D58" s="142"/>
      <c r="E58" s="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">
      <c r="A59" s="4"/>
      <c r="B59" s="2"/>
      <c r="C59" s="3"/>
      <c r="D59" s="142"/>
      <c r="E59" s="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2">
      <c r="A60" s="4"/>
      <c r="B60" s="2"/>
      <c r="C60" s="3"/>
      <c r="D60" s="142"/>
      <c r="E60" s="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2">
      <c r="A61" s="4"/>
      <c r="B61" s="2"/>
      <c r="C61" s="3"/>
      <c r="D61" s="142"/>
      <c r="E61" s="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2">
      <c r="A62" s="4"/>
      <c r="B62" s="2"/>
      <c r="C62" s="3"/>
      <c r="D62" s="142"/>
      <c r="E62" s="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2">
      <c r="A63" s="4"/>
      <c r="B63" s="2"/>
      <c r="C63" s="2"/>
      <c r="D63" s="4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x14ac:dyDescent="0.2">
      <c r="A64" s="4"/>
      <c r="B64" s="2"/>
      <c r="C64" s="2"/>
      <c r="D64" s="4"/>
      <c r="E64" s="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2">
      <c r="A65" s="4"/>
      <c r="B65" s="2"/>
      <c r="C65" s="2"/>
      <c r="D65" s="4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2">
      <c r="A66" s="4"/>
      <c r="B66" s="2"/>
      <c r="C66" s="2"/>
      <c r="D66" s="4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">
      <c r="A67" s="4"/>
      <c r="B67" s="2"/>
      <c r="C67" s="2"/>
      <c r="D67" s="4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2">
      <c r="A68" s="4"/>
      <c r="B68" s="2"/>
      <c r="C68" s="2"/>
      <c r="D68" s="4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2">
      <c r="A69" s="4"/>
      <c r="B69" s="2"/>
      <c r="C69" s="2"/>
      <c r="D69" s="4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2">
      <c r="A70" s="4"/>
      <c r="B70" s="2"/>
      <c r="C70" s="2"/>
      <c r="D70" s="4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2">
      <c r="A71" s="4"/>
      <c r="B71" s="2"/>
      <c r="C71" s="2"/>
      <c r="D71" s="4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2">
      <c r="A72" s="4"/>
      <c r="B72" s="2"/>
      <c r="C72" s="2"/>
      <c r="D72" s="4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2">
      <c r="A73" s="4"/>
      <c r="B73" s="2"/>
      <c r="C73" s="2"/>
      <c r="D73" s="4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x14ac:dyDescent="0.2">
      <c r="A74" s="4"/>
      <c r="B74" s="2"/>
      <c r="C74" s="2"/>
      <c r="D74" s="4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x14ac:dyDescent="0.2">
      <c r="A75" s="4"/>
      <c r="B75" s="2"/>
      <c r="C75" s="2"/>
      <c r="D75" s="4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x14ac:dyDescent="0.2">
      <c r="A76" s="4"/>
      <c r="B76" s="2"/>
      <c r="C76" s="2"/>
      <c r="D76" s="4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x14ac:dyDescent="0.2">
      <c r="A77" s="4"/>
      <c r="B77" s="2"/>
      <c r="C77" s="2"/>
      <c r="D77" s="4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x14ac:dyDescent="0.2">
      <c r="A78" s="4"/>
      <c r="B78" s="2"/>
      <c r="C78" s="2"/>
      <c r="D78" s="4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x14ac:dyDescent="0.2">
      <c r="A79" s="4"/>
      <c r="B79" s="2"/>
      <c r="C79" s="2"/>
      <c r="D79" s="4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2">
      <c r="A80" s="4"/>
      <c r="B80" s="2"/>
      <c r="C80" s="2"/>
      <c r="D80" s="4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">
      <c r="A81" s="4"/>
      <c r="B81" s="2"/>
      <c r="C81" s="2"/>
      <c r="D81" s="4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">
      <c r="A82" s="4"/>
      <c r="B82" s="2"/>
      <c r="C82" s="2"/>
      <c r="D82" s="4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">
      <c r="A83" s="4"/>
      <c r="B83" s="2"/>
      <c r="C83" s="2"/>
      <c r="D83" s="4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2">
      <c r="A84" s="2"/>
      <c r="B84" s="2"/>
      <c r="C84" s="2"/>
      <c r="D84" s="4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x14ac:dyDescent="0.2">
      <c r="A85" s="2"/>
      <c r="B85" s="2"/>
      <c r="C85" s="2"/>
      <c r="D85" s="4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x14ac:dyDescent="0.2">
      <c r="A86" s="2"/>
      <c r="B86" s="2"/>
      <c r="C86" s="2"/>
      <c r="D86" s="4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2">
      <c r="A87" s="2"/>
      <c r="B87" s="2"/>
      <c r="C87" s="2"/>
      <c r="D87" s="4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x14ac:dyDescent="0.2">
      <c r="A88" s="2"/>
      <c r="B88" s="2"/>
      <c r="C88" s="2"/>
      <c r="D88" s="4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x14ac:dyDescent="0.2">
      <c r="A89" s="2"/>
      <c r="B89" s="2"/>
      <c r="C89" s="2"/>
      <c r="D89" s="4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">
      <c r="A90" s="2"/>
      <c r="B90" s="2"/>
      <c r="C90" s="2"/>
      <c r="D90" s="4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">
      <c r="A91" s="2"/>
      <c r="B91" s="2"/>
      <c r="C91" s="2"/>
      <c r="D91" s="4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</sheetData>
  <phoneticPr fontId="5" type="noConversion"/>
  <hyperlinks>
    <hyperlink ref="P9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zoomScale="86" zoomScaleNormal="85" zoomScalePageLayoutView="85" workbookViewId="0">
      <selection activeCell="C12" activeCellId="1" sqref="A1:A1048576 C1:C1048576"/>
    </sheetView>
  </sheetViews>
  <sheetFormatPr baseColWidth="10" defaultRowHeight="16" x14ac:dyDescent="0.2"/>
  <cols>
    <col min="1" max="1" width="17.1640625" bestFit="1" customWidth="1"/>
    <col min="2" max="2" width="17.1640625" customWidth="1"/>
    <col min="3" max="3" width="19.83203125" bestFit="1" customWidth="1"/>
    <col min="12" max="12" width="10.6640625" customWidth="1"/>
    <col min="13" max="13" width="6.33203125" customWidth="1"/>
    <col min="21" max="21" width="10.83203125" customWidth="1"/>
    <col min="23" max="23" width="10.83203125" customWidth="1"/>
  </cols>
  <sheetData>
    <row r="1" spans="1:17" ht="24" x14ac:dyDescent="0.2">
      <c r="A1" s="1" t="s">
        <v>4</v>
      </c>
      <c r="B1" s="1" t="s">
        <v>5</v>
      </c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>
        <v>1.35</v>
      </c>
      <c r="B2">
        <v>2.4</v>
      </c>
      <c r="C2" s="10">
        <f>B2/100</f>
        <v>2.4E-2</v>
      </c>
      <c r="E2" s="8"/>
      <c r="F2" s="8"/>
      <c r="G2" s="8"/>
      <c r="H2" s="8"/>
      <c r="I2" s="8"/>
      <c r="J2" s="8"/>
      <c r="K2" s="8"/>
      <c r="L2" s="8"/>
    </row>
    <row r="3" spans="1:17" ht="19" x14ac:dyDescent="0.25">
      <c r="A3">
        <v>1.73</v>
      </c>
      <c r="B3">
        <v>5.0999999999999996</v>
      </c>
      <c r="C3" s="10">
        <f t="shared" ref="C3:C61" si="0">B3/100</f>
        <v>5.0999999999999997E-2</v>
      </c>
      <c r="E3" s="9" t="s">
        <v>6</v>
      </c>
      <c r="F3" s="8"/>
      <c r="G3" s="8"/>
      <c r="H3" s="8"/>
      <c r="I3" s="8"/>
      <c r="J3" s="8"/>
      <c r="K3" s="8"/>
      <c r="L3" s="8"/>
    </row>
    <row r="4" spans="1:17" x14ac:dyDescent="0.2">
      <c r="A4">
        <v>2.15</v>
      </c>
      <c r="B4">
        <v>8.1</v>
      </c>
      <c r="C4" s="10">
        <f t="shared" si="0"/>
        <v>8.1000000000000003E-2</v>
      </c>
      <c r="E4" s="8"/>
      <c r="F4" s="8"/>
      <c r="G4" s="8"/>
      <c r="H4" s="8"/>
      <c r="I4" s="8"/>
      <c r="J4" s="8"/>
      <c r="K4" s="8"/>
      <c r="L4" s="8"/>
    </row>
    <row r="5" spans="1:17" x14ac:dyDescent="0.2">
      <c r="A5">
        <v>2.6</v>
      </c>
      <c r="B5">
        <v>11.5</v>
      </c>
      <c r="C5" s="10">
        <f t="shared" si="0"/>
        <v>0.115</v>
      </c>
      <c r="E5" s="8"/>
      <c r="F5" s="8"/>
      <c r="G5" s="8"/>
      <c r="H5" s="8"/>
      <c r="I5" s="8"/>
      <c r="J5" s="8"/>
      <c r="K5" s="8"/>
      <c r="L5" s="8"/>
    </row>
    <row r="6" spans="1:17" x14ac:dyDescent="0.2">
      <c r="A6">
        <v>3.08</v>
      </c>
      <c r="B6">
        <v>14.7</v>
      </c>
      <c r="C6" s="10">
        <f t="shared" si="0"/>
        <v>0.14699999999999999</v>
      </c>
      <c r="E6" s="8"/>
      <c r="F6" s="8"/>
      <c r="G6" s="8"/>
      <c r="H6" s="8"/>
      <c r="I6" s="8"/>
      <c r="J6" s="8"/>
      <c r="K6" s="8"/>
      <c r="L6" s="8"/>
    </row>
    <row r="7" spans="1:17" x14ac:dyDescent="0.2">
      <c r="A7">
        <v>3.6</v>
      </c>
      <c r="B7">
        <v>18.399999999999999</v>
      </c>
      <c r="C7" s="10">
        <f t="shared" si="0"/>
        <v>0.184</v>
      </c>
      <c r="E7" s="8"/>
      <c r="F7" s="8"/>
      <c r="G7" s="8"/>
      <c r="H7" s="8"/>
      <c r="I7" s="8"/>
      <c r="J7" s="8"/>
      <c r="K7" s="8"/>
      <c r="L7" s="8"/>
    </row>
    <row r="8" spans="1:17" x14ac:dyDescent="0.2">
      <c r="A8">
        <v>4.1500000000000004</v>
      </c>
      <c r="B8">
        <v>21.8</v>
      </c>
      <c r="C8" s="10">
        <f t="shared" si="0"/>
        <v>0.218</v>
      </c>
      <c r="E8" s="8"/>
      <c r="F8" s="8"/>
      <c r="G8" s="8"/>
      <c r="H8" s="8"/>
      <c r="I8" s="8"/>
      <c r="J8" s="8"/>
      <c r="K8" s="8"/>
      <c r="L8" s="8"/>
    </row>
    <row r="9" spans="1:17" x14ac:dyDescent="0.2">
      <c r="A9">
        <v>4.7300000000000004</v>
      </c>
      <c r="B9">
        <v>25.4</v>
      </c>
      <c r="C9" s="10">
        <f t="shared" si="0"/>
        <v>0.254</v>
      </c>
      <c r="E9" s="8"/>
      <c r="F9" s="8"/>
      <c r="G9" s="8"/>
      <c r="H9" s="8"/>
      <c r="I9" s="8"/>
      <c r="J9" s="8"/>
      <c r="K9" s="8"/>
      <c r="L9" s="8"/>
    </row>
    <row r="10" spans="1:17" x14ac:dyDescent="0.2">
      <c r="A10">
        <v>5.35</v>
      </c>
      <c r="B10">
        <v>29.1</v>
      </c>
      <c r="C10" s="10">
        <f t="shared" si="0"/>
        <v>0.29100000000000004</v>
      </c>
      <c r="E10" s="8"/>
      <c r="F10" s="8"/>
      <c r="G10" s="8"/>
      <c r="H10" s="8"/>
      <c r="I10" s="8"/>
      <c r="J10" s="8"/>
      <c r="K10" s="8"/>
      <c r="L10" s="8"/>
    </row>
    <row r="11" spans="1:17" x14ac:dyDescent="0.2">
      <c r="A11">
        <v>6</v>
      </c>
      <c r="B11">
        <v>32.799999999999997</v>
      </c>
      <c r="C11" s="10">
        <f t="shared" si="0"/>
        <v>0.32799999999999996</v>
      </c>
      <c r="E11" s="8"/>
      <c r="F11" s="8"/>
      <c r="G11" s="8"/>
      <c r="H11" s="8"/>
      <c r="I11" s="8"/>
      <c r="J11" s="8"/>
      <c r="K11" s="8"/>
      <c r="L11" s="8"/>
    </row>
    <row r="12" spans="1:17" x14ac:dyDescent="0.2">
      <c r="A12">
        <v>6.68</v>
      </c>
      <c r="B12">
        <v>36.6</v>
      </c>
      <c r="C12" s="10">
        <f t="shared" si="0"/>
        <v>0.36599999999999999</v>
      </c>
      <c r="E12" s="8"/>
      <c r="F12" s="8"/>
      <c r="G12" s="8"/>
      <c r="H12" s="8"/>
      <c r="I12" s="8"/>
      <c r="J12" s="8"/>
      <c r="K12" s="8"/>
      <c r="L12" s="8"/>
    </row>
    <row r="13" spans="1:17" x14ac:dyDescent="0.2">
      <c r="A13">
        <v>7.4</v>
      </c>
      <c r="B13">
        <v>40.299999999999997</v>
      </c>
      <c r="C13" s="10">
        <f t="shared" si="0"/>
        <v>0.40299999999999997</v>
      </c>
      <c r="E13" s="8"/>
      <c r="F13" s="8"/>
      <c r="G13" s="8"/>
      <c r="H13" s="8"/>
      <c r="I13" s="8"/>
      <c r="J13" s="8"/>
      <c r="K13" s="8"/>
      <c r="L13" s="8"/>
    </row>
    <row r="14" spans="1:17" x14ac:dyDescent="0.2">
      <c r="A14">
        <v>8.15</v>
      </c>
      <c r="B14">
        <v>43.9</v>
      </c>
      <c r="C14" s="10">
        <f t="shared" si="0"/>
        <v>0.439</v>
      </c>
      <c r="E14" s="8"/>
      <c r="F14" s="8"/>
      <c r="G14" s="8"/>
      <c r="H14" s="8"/>
      <c r="I14" s="8"/>
      <c r="J14" s="8"/>
      <c r="K14" s="8"/>
      <c r="L14" s="8"/>
    </row>
    <row r="15" spans="1:17" x14ac:dyDescent="0.2">
      <c r="A15">
        <v>8.93</v>
      </c>
      <c r="B15">
        <v>47.4</v>
      </c>
      <c r="C15" s="10">
        <f t="shared" si="0"/>
        <v>0.47399999999999998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">
      <c r="A16">
        <v>9.75</v>
      </c>
      <c r="B16">
        <v>50.9</v>
      </c>
      <c r="C16" s="10">
        <f t="shared" si="0"/>
        <v>0.50900000000000001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">
      <c r="A17">
        <v>10.6</v>
      </c>
      <c r="B17">
        <v>54.2</v>
      </c>
      <c r="C17" s="10">
        <f t="shared" si="0"/>
        <v>0.54200000000000004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">
      <c r="A18">
        <v>11.48</v>
      </c>
      <c r="B18">
        <v>57.4</v>
      </c>
      <c r="C18" s="10">
        <f t="shared" si="0"/>
        <v>0.57399999999999995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">
      <c r="A19">
        <v>12.4</v>
      </c>
      <c r="B19">
        <v>60.4</v>
      </c>
      <c r="C19" s="10">
        <f t="shared" si="0"/>
        <v>0.60399999999999998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">
      <c r="A20">
        <v>13.35</v>
      </c>
      <c r="B20">
        <v>63.4</v>
      </c>
      <c r="C20" s="10">
        <f t="shared" si="0"/>
        <v>0.63400000000000001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">
      <c r="A21">
        <v>14.33</v>
      </c>
      <c r="B21">
        <v>65.900000000000006</v>
      </c>
      <c r="C21" s="10">
        <f t="shared" si="0"/>
        <v>0.65900000000000003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">
      <c r="A22">
        <v>15.35</v>
      </c>
      <c r="B22">
        <v>68.400000000000006</v>
      </c>
      <c r="C22" s="10">
        <f t="shared" si="0"/>
        <v>0.68400000000000005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>
        <v>16.399999999999999</v>
      </c>
      <c r="B23">
        <v>70.7</v>
      </c>
      <c r="C23" s="10">
        <f t="shared" si="0"/>
        <v>0.70700000000000007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">
      <c r="A24">
        <v>17.48</v>
      </c>
      <c r="B24">
        <v>73</v>
      </c>
      <c r="C24" s="10">
        <f t="shared" si="0"/>
        <v>0.73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>
        <v>18.600000000000001</v>
      </c>
      <c r="B25">
        <v>75.099999999999994</v>
      </c>
      <c r="C25" s="10">
        <f t="shared" si="0"/>
        <v>0.75099999999999989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>
        <v>19.75</v>
      </c>
      <c r="B26">
        <v>77</v>
      </c>
      <c r="C26" s="10">
        <f t="shared" si="0"/>
        <v>0.77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">
      <c r="A27">
        <v>20.93</v>
      </c>
      <c r="B27">
        <v>78.8</v>
      </c>
      <c r="C27" s="10">
        <f t="shared" si="0"/>
        <v>0.78799999999999992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">
      <c r="A28">
        <v>22.15</v>
      </c>
      <c r="B28">
        <v>80.400000000000006</v>
      </c>
      <c r="C28" s="10">
        <f t="shared" si="0"/>
        <v>0.80400000000000005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">
      <c r="A29">
        <v>23.4</v>
      </c>
      <c r="B29">
        <v>82</v>
      </c>
      <c r="C29" s="10">
        <f t="shared" si="0"/>
        <v>0.82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">
      <c r="A30">
        <v>24.68</v>
      </c>
      <c r="B30">
        <v>83.5</v>
      </c>
      <c r="C30" s="10">
        <f t="shared" si="0"/>
        <v>0.83499999999999996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">
      <c r="A31">
        <v>26</v>
      </c>
      <c r="B31">
        <v>84.8</v>
      </c>
      <c r="C31" s="10">
        <f t="shared" si="0"/>
        <v>0.84799999999999998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">
      <c r="A32">
        <v>27.35</v>
      </c>
      <c r="B32">
        <v>86.1</v>
      </c>
      <c r="C32" s="10">
        <f t="shared" si="0"/>
        <v>0.86099999999999999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2">
      <c r="A33">
        <v>28.73</v>
      </c>
      <c r="B33">
        <v>87.2</v>
      </c>
      <c r="C33" s="10">
        <f t="shared" si="0"/>
        <v>0.872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">
      <c r="A34">
        <v>30.15</v>
      </c>
      <c r="B34">
        <v>88.3</v>
      </c>
      <c r="C34" s="10">
        <f t="shared" si="0"/>
        <v>0.88300000000000001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">
      <c r="A35">
        <v>31.6</v>
      </c>
      <c r="B35">
        <v>89.4</v>
      </c>
      <c r="C35" s="10">
        <f t="shared" si="0"/>
        <v>0.89400000000000002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">
      <c r="A36">
        <v>33.08</v>
      </c>
      <c r="B36">
        <v>90.4</v>
      </c>
      <c r="C36" s="10">
        <f t="shared" si="0"/>
        <v>0.90400000000000003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">
      <c r="A37">
        <v>34.6</v>
      </c>
      <c r="B37">
        <v>91.2</v>
      </c>
      <c r="C37" s="10">
        <f t="shared" si="0"/>
        <v>0.91200000000000003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">
      <c r="A38">
        <v>36.15</v>
      </c>
      <c r="B38">
        <v>92.1</v>
      </c>
      <c r="C38" s="10">
        <f t="shared" si="0"/>
        <v>0.92099999999999993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2">
      <c r="A39">
        <v>37.729999999999997</v>
      </c>
      <c r="B39">
        <v>92.9</v>
      </c>
      <c r="C39" s="10">
        <f t="shared" si="0"/>
        <v>0.92900000000000005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2">
      <c r="A40">
        <v>39.35</v>
      </c>
      <c r="B40">
        <v>93.5</v>
      </c>
      <c r="C40" s="10">
        <f t="shared" si="0"/>
        <v>0.93500000000000005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">
      <c r="A41">
        <v>41</v>
      </c>
      <c r="B41">
        <v>94.1</v>
      </c>
      <c r="C41" s="10">
        <f t="shared" si="0"/>
        <v>0.94099999999999995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">
      <c r="A42">
        <v>42.68</v>
      </c>
      <c r="B42">
        <v>94.6</v>
      </c>
      <c r="C42" s="10">
        <f t="shared" si="0"/>
        <v>0.94599999999999995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0" x14ac:dyDescent="0.2">
      <c r="A43">
        <v>44.4</v>
      </c>
      <c r="B43">
        <v>95.1</v>
      </c>
      <c r="C43" s="10">
        <f t="shared" si="0"/>
        <v>0.95099999999999996</v>
      </c>
      <c r="D43" s="2"/>
      <c r="E43" s="2"/>
      <c r="F43" s="2"/>
      <c r="G43" s="2"/>
      <c r="H43" s="2"/>
      <c r="I43" s="6"/>
      <c r="J43" s="2"/>
      <c r="K43" s="2"/>
      <c r="L43" s="2"/>
      <c r="M43" s="2"/>
      <c r="N43" s="2"/>
      <c r="O43" s="2"/>
      <c r="P43" s="2"/>
      <c r="Q43" s="2"/>
    </row>
    <row r="44" spans="1:17" x14ac:dyDescent="0.2">
      <c r="A44">
        <v>46.15</v>
      </c>
      <c r="B44">
        <v>95.5</v>
      </c>
      <c r="C44" s="10">
        <f t="shared" si="0"/>
        <v>0.95499999999999996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">
      <c r="A45">
        <v>47.93</v>
      </c>
      <c r="B45">
        <v>95.8</v>
      </c>
      <c r="C45" s="10">
        <f t="shared" si="0"/>
        <v>0.95799999999999996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2">
      <c r="A46">
        <v>49.75</v>
      </c>
      <c r="B46">
        <v>96.1</v>
      </c>
      <c r="C46" s="10">
        <f t="shared" si="0"/>
        <v>0.96099999999999997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2">
      <c r="A47">
        <v>51.6</v>
      </c>
      <c r="B47">
        <v>96.6</v>
      </c>
      <c r="C47" s="10">
        <f t="shared" si="0"/>
        <v>0.96599999999999997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2">
      <c r="A48">
        <v>53.48</v>
      </c>
      <c r="B48">
        <v>97</v>
      </c>
      <c r="C48" s="10">
        <f t="shared" si="0"/>
        <v>0.97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">
      <c r="A49" s="23">
        <v>55.4</v>
      </c>
      <c r="B49" s="23">
        <v>97.1</v>
      </c>
      <c r="C49" s="24">
        <f t="shared" si="0"/>
        <v>0.97099999999999997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">
      <c r="A50" s="23">
        <v>57.35</v>
      </c>
      <c r="B50" s="23">
        <v>97.5</v>
      </c>
      <c r="C50" s="24">
        <f t="shared" si="0"/>
        <v>0.97499999999999998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">
      <c r="A51" s="23">
        <v>59.33</v>
      </c>
      <c r="B51" s="23">
        <v>97.7</v>
      </c>
      <c r="C51" s="24">
        <f t="shared" si="0"/>
        <v>0.97699999999999998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">
      <c r="A52" s="23">
        <v>61.35</v>
      </c>
      <c r="B52" s="23">
        <v>98</v>
      </c>
      <c r="C52" s="24">
        <f t="shared" si="0"/>
        <v>0.98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">
      <c r="A53" s="23">
        <v>63.4</v>
      </c>
      <c r="B53" s="23">
        <v>98</v>
      </c>
      <c r="C53" s="24">
        <f t="shared" si="0"/>
        <v>0.98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23">
        <v>65.48</v>
      </c>
      <c r="B54" s="23">
        <v>98.2</v>
      </c>
      <c r="C54" s="24">
        <f t="shared" si="0"/>
        <v>0.98199999999999998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">
      <c r="A55" s="23">
        <v>67.599999999999994</v>
      </c>
      <c r="B55" s="23">
        <v>98.3</v>
      </c>
      <c r="C55" s="24">
        <f t="shared" si="0"/>
        <v>0.98299999999999998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">
      <c r="A56" s="23">
        <v>69.75</v>
      </c>
      <c r="B56" s="23">
        <v>98.6</v>
      </c>
      <c r="C56" s="24">
        <f t="shared" si="0"/>
        <v>0.98599999999999999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">
      <c r="A57" s="23">
        <v>71.930000000000007</v>
      </c>
      <c r="B57" s="23">
        <v>98.7</v>
      </c>
      <c r="C57" s="24">
        <f t="shared" si="0"/>
        <v>0.98699999999999999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">
      <c r="A58" s="23">
        <v>74.150000000000006</v>
      </c>
      <c r="B58" s="23">
        <v>98.8</v>
      </c>
      <c r="C58" s="24">
        <f t="shared" si="0"/>
        <v>0.98799999999999999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">
      <c r="A59" s="23">
        <v>76.400000000000006</v>
      </c>
      <c r="B59" s="23">
        <v>99</v>
      </c>
      <c r="C59" s="24">
        <f t="shared" si="0"/>
        <v>0.99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">
      <c r="A60" s="23">
        <v>78.680000000000007</v>
      </c>
      <c r="B60" s="23">
        <v>99</v>
      </c>
      <c r="C60" s="24">
        <f t="shared" si="0"/>
        <v>0.99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">
      <c r="A61" s="23">
        <v>81</v>
      </c>
      <c r="B61" s="23">
        <v>99.2</v>
      </c>
      <c r="C61" s="24">
        <f t="shared" si="0"/>
        <v>0.99199999999999999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</sheetData>
  <phoneticPr fontId="5" type="noConversion"/>
  <pageMargins left="0.7" right="0.7" top="0.75" bottom="0.75" header="0.3" footer="0.3"/>
  <pageSetup paperSize="9"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Reference Sheet</vt:lpstr>
      <vt:lpstr>Dynamic Chart</vt:lpstr>
      <vt:lpstr>Log Plots</vt:lpstr>
      <vt:lpstr>Graphs</vt:lpstr>
      <vt:lpstr>Comparison</vt:lpstr>
      <vt:lpstr>Grubbs et al. AA</vt:lpstr>
      <vt:lpstr>KB523</vt:lpstr>
      <vt:lpstr>KB524</vt:lpstr>
      <vt:lpstr>Grubbs et al. MA</vt:lpstr>
      <vt:lpstr>KB304</vt:lpstr>
      <vt:lpstr>KB307</vt:lpstr>
      <vt:lpstr>KB503</vt:lpstr>
      <vt:lpstr>KB312</vt:lpstr>
      <vt:lpstr>KB499</vt:lpstr>
      <vt:lpstr>KB568</vt:lpstr>
      <vt:lpstr>KB476</vt:lpstr>
      <vt:lpstr>KB481</vt:lpstr>
      <vt:lpstr>KB526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Kimmy Bahou</dc:creator>
  <cp:lastModifiedBy>Kimmy Bahou</cp:lastModifiedBy>
  <cp:lastPrinted>2017-04-04T16:34:29Z</cp:lastPrinted>
  <dcterms:created xsi:type="dcterms:W3CDTF">2015-07-30T15:59:59Z</dcterms:created>
  <dcterms:modified xsi:type="dcterms:W3CDTF">2017-08-02T11:17:55Z</dcterms:modified>
</cp:coreProperties>
</file>