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https://imperiallondon-my.sharepoint.com/personal/dwales_ic_ac_uk/Documents/Paper 5 Galoogaloo/Raw open dataset/"/>
    </mc:Choice>
  </mc:AlternateContent>
  <xr:revisionPtr revIDLastSave="2" documentId="11_28D46E1ADEBE97BEC8EB1CF35D32FAC7D9F589E9" xr6:coauthVersionLast="47" xr6:coauthVersionMax="47" xr10:uidLastSave="{2A113F72-8AB8-41D4-AA9C-B31955E96CDC}"/>
  <bookViews>
    <workbookView xWindow="-120" yWindow="-120" windowWidth="29040" windowHeight="17640" xr2:uid="{00000000-000D-0000-FFFF-FFFF00000000}"/>
  </bookViews>
  <sheets>
    <sheet name="POMaC8" sheetId="1" r:id="rId1"/>
    <sheet name="Blank strainer" sheetId="3" r:id="rId2"/>
    <sheet name="Observations" sheetId="5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T28" i="1" l="1"/>
  <c r="AT29" i="1"/>
  <c r="AT30" i="1"/>
  <c r="AT31" i="1"/>
  <c r="AT32" i="1"/>
  <c r="AT33" i="1"/>
  <c r="AT27" i="1"/>
  <c r="AM28" i="1"/>
  <c r="AM29" i="1"/>
  <c r="AM30" i="1"/>
  <c r="AM31" i="1"/>
  <c r="AM32" i="1"/>
  <c r="AM33" i="1"/>
  <c r="AM27" i="1"/>
  <c r="AF28" i="1"/>
  <c r="AF29" i="1"/>
  <c r="AF30" i="1"/>
  <c r="AF31" i="1"/>
  <c r="AF32" i="1"/>
  <c r="AF33" i="1"/>
  <c r="AF27" i="1"/>
  <c r="Y28" i="1"/>
  <c r="Y29" i="1"/>
  <c r="Y30" i="1"/>
  <c r="Y31" i="1"/>
  <c r="Y32" i="1"/>
  <c r="Y33" i="1"/>
  <c r="Y27" i="1"/>
  <c r="R28" i="1"/>
  <c r="R29" i="1"/>
  <c r="R30" i="1"/>
  <c r="R31" i="1"/>
  <c r="R32" i="1"/>
  <c r="R33" i="1"/>
  <c r="R27" i="1"/>
  <c r="K28" i="1"/>
  <c r="K29" i="1"/>
  <c r="K30" i="1"/>
  <c r="K31" i="1"/>
  <c r="K32" i="1"/>
  <c r="K33" i="1"/>
  <c r="K27" i="1"/>
  <c r="D28" i="1"/>
  <c r="D29" i="1"/>
  <c r="D30" i="1"/>
  <c r="D31" i="1"/>
  <c r="D32" i="1"/>
  <c r="D33" i="1"/>
  <c r="D27" i="1"/>
  <c r="B8" i="3" l="1"/>
  <c r="B6" i="3"/>
  <c r="B4" i="3"/>
  <c r="AS19" i="1" l="1"/>
  <c r="AR19" i="1"/>
  <c r="AL19" i="1"/>
  <c r="AK19" i="1"/>
  <c r="AE19" i="1"/>
  <c r="AD19" i="1"/>
  <c r="X19" i="1"/>
  <c r="W19" i="1"/>
  <c r="Q19" i="1"/>
  <c r="P19" i="1"/>
  <c r="J19" i="1"/>
  <c r="I19" i="1"/>
  <c r="C19" i="1"/>
  <c r="B19" i="1"/>
  <c r="AS17" i="1"/>
  <c r="AR17" i="1"/>
  <c r="AL17" i="1"/>
  <c r="AK17" i="1"/>
  <c r="AE17" i="1"/>
  <c r="AD17" i="1"/>
  <c r="X17" i="1"/>
  <c r="W17" i="1"/>
  <c r="Q17" i="1"/>
  <c r="P17" i="1"/>
  <c r="J17" i="1"/>
  <c r="I17" i="1"/>
  <c r="C17" i="1"/>
  <c r="B17" i="1"/>
  <c r="C13" i="1" l="1"/>
  <c r="C15" i="1"/>
  <c r="B15" i="1"/>
  <c r="AS15" i="1"/>
  <c r="AS13" i="1"/>
  <c r="AR15" i="1"/>
  <c r="AR13" i="1"/>
  <c r="AL15" i="1"/>
  <c r="AL13" i="1"/>
  <c r="AK15" i="1"/>
  <c r="AK13" i="1"/>
  <c r="AE15" i="1"/>
  <c r="AE13" i="1"/>
  <c r="AD15" i="1"/>
  <c r="AD13" i="1"/>
  <c r="X15" i="1"/>
  <c r="X13" i="1"/>
  <c r="W15" i="1"/>
  <c r="W13" i="1"/>
  <c r="Q15" i="1"/>
  <c r="Q13" i="1"/>
  <c r="Q11" i="1"/>
  <c r="P15" i="1"/>
  <c r="P13" i="1"/>
  <c r="J15" i="1"/>
  <c r="J13" i="1"/>
  <c r="I15" i="1"/>
  <c r="I13" i="1"/>
  <c r="B13" i="1"/>
  <c r="AN6" i="1" l="1"/>
  <c r="AS11" i="1"/>
  <c r="AS9" i="1"/>
  <c r="AS7" i="1"/>
  <c r="AS5" i="1"/>
  <c r="AL11" i="1"/>
  <c r="AL9" i="1"/>
  <c r="AL7" i="1"/>
  <c r="AN7" i="1" s="1"/>
  <c r="AL5" i="1"/>
  <c r="AN15" i="1" s="1"/>
  <c r="AE11" i="1"/>
  <c r="AE9" i="1"/>
  <c r="AE7" i="1"/>
  <c r="AE5" i="1"/>
  <c r="AG14" i="1" s="1"/>
  <c r="X11" i="1"/>
  <c r="X9" i="1"/>
  <c r="Z10" i="1" s="1"/>
  <c r="X7" i="1"/>
  <c r="Z7" i="1" s="1"/>
  <c r="X5" i="1"/>
  <c r="Z16" i="1" s="1"/>
  <c r="Q9" i="1"/>
  <c r="Q7" i="1"/>
  <c r="Q5" i="1"/>
  <c r="J11" i="1"/>
  <c r="J9" i="1"/>
  <c r="J7" i="1"/>
  <c r="J5" i="1"/>
  <c r="L6" i="1" s="1"/>
  <c r="C11" i="1"/>
  <c r="C9" i="1"/>
  <c r="C7" i="1"/>
  <c r="C5" i="1"/>
  <c r="AR11" i="1"/>
  <c r="AR9" i="1"/>
  <c r="AR7" i="1"/>
  <c r="AR5" i="1"/>
  <c r="AT6" i="1" s="1"/>
  <c r="AK11" i="1"/>
  <c r="AK9" i="1"/>
  <c r="AK7" i="1"/>
  <c r="AK5" i="1"/>
  <c r="AM16" i="1" s="1"/>
  <c r="AD11" i="1"/>
  <c r="AD9" i="1"/>
  <c r="AD7" i="1"/>
  <c r="AD5" i="1"/>
  <c r="AF5" i="1" s="1"/>
  <c r="W11" i="1"/>
  <c r="W9" i="1"/>
  <c r="W7" i="1"/>
  <c r="W5" i="1"/>
  <c r="P11" i="1"/>
  <c r="P9" i="1"/>
  <c r="P7" i="1"/>
  <c r="P5" i="1"/>
  <c r="I11" i="1"/>
  <c r="I9" i="1"/>
  <c r="I7" i="1"/>
  <c r="I5" i="1"/>
  <c r="B11" i="1"/>
  <c r="B9" i="1"/>
  <c r="B7" i="1"/>
  <c r="B5" i="1"/>
  <c r="D6" i="1" s="1"/>
  <c r="AU8" i="1" l="1"/>
  <c r="K8" i="1"/>
  <c r="E8" i="1"/>
  <c r="AU9" i="1"/>
  <c r="K10" i="1"/>
  <c r="AM9" i="1"/>
  <c r="E10" i="1"/>
  <c r="S10" i="1"/>
  <c r="K12" i="1"/>
  <c r="Z8" i="1"/>
  <c r="AM7" i="1"/>
  <c r="R8" i="1"/>
  <c r="AG7" i="1"/>
  <c r="Y8" i="1"/>
  <c r="AB8" i="1" s="1"/>
  <c r="S7" i="1"/>
  <c r="R10" i="1"/>
  <c r="U10" i="1" s="1"/>
  <c r="R16" i="1"/>
  <c r="R5" i="1"/>
  <c r="AF6" i="1"/>
  <c r="AT8" i="1"/>
  <c r="AV8" i="1" s="1"/>
  <c r="AN8" i="1"/>
  <c r="Z5" i="1"/>
  <c r="AN13" i="1"/>
  <c r="R7" i="1"/>
  <c r="D7" i="1"/>
  <c r="AF7" i="1"/>
  <c r="D12" i="1"/>
  <c r="R12" i="1"/>
  <c r="AT7" i="1"/>
  <c r="D16" i="1"/>
  <c r="L7" i="1"/>
  <c r="R9" i="1"/>
  <c r="Y20" i="1"/>
  <c r="Y19" i="1"/>
  <c r="Y18" i="1"/>
  <c r="Y17" i="1"/>
  <c r="E20" i="1"/>
  <c r="E19" i="1"/>
  <c r="E18" i="1"/>
  <c r="E17" i="1"/>
  <c r="S17" i="1"/>
  <c r="S20" i="1"/>
  <c r="S19" i="1"/>
  <c r="S18" i="1"/>
  <c r="AU18" i="1"/>
  <c r="AU17" i="1"/>
  <c r="AU20" i="1"/>
  <c r="AU19" i="1"/>
  <c r="AU14" i="1"/>
  <c r="E7" i="1"/>
  <c r="Y7" i="1"/>
  <c r="AG11" i="1"/>
  <c r="E12" i="1"/>
  <c r="F12" i="1" s="1"/>
  <c r="S6" i="1"/>
  <c r="AM8" i="1"/>
  <c r="S13" i="1"/>
  <c r="AM15" i="1"/>
  <c r="E13" i="1"/>
  <c r="L13" i="1"/>
  <c r="K18" i="1"/>
  <c r="K19" i="1"/>
  <c r="K20" i="1"/>
  <c r="K17" i="1"/>
  <c r="K16" i="1"/>
  <c r="AM17" i="1"/>
  <c r="AM19" i="1"/>
  <c r="AM18" i="1"/>
  <c r="AM20" i="1"/>
  <c r="AP20" i="1" s="1"/>
  <c r="AG18" i="1"/>
  <c r="AG15" i="1"/>
  <c r="AG17" i="1"/>
  <c r="AG20" i="1"/>
  <c r="AG19" i="1"/>
  <c r="E9" i="1"/>
  <c r="Y11" i="1"/>
  <c r="AM5" i="1"/>
  <c r="AU5" i="1"/>
  <c r="K6" i="1"/>
  <c r="M6" i="1" s="1"/>
  <c r="Z15" i="1"/>
  <c r="Y15" i="1"/>
  <c r="S14" i="1"/>
  <c r="AF13" i="1"/>
  <c r="AM14" i="1"/>
  <c r="AG9" i="1"/>
  <c r="K5" i="1"/>
  <c r="AU7" i="1"/>
  <c r="Y12" i="1"/>
  <c r="AM12" i="1"/>
  <c r="E11" i="1"/>
  <c r="S11" i="1"/>
  <c r="AG12" i="1"/>
  <c r="AU11" i="1"/>
  <c r="K7" i="1"/>
  <c r="R11" i="1"/>
  <c r="D8" i="1"/>
  <c r="AF8" i="1"/>
  <c r="Y13" i="1"/>
  <c r="D15" i="1"/>
  <c r="AU15" i="1"/>
  <c r="E15" i="1"/>
  <c r="S15" i="1"/>
  <c r="AM10" i="1"/>
  <c r="AG16" i="1"/>
  <c r="R17" i="1"/>
  <c r="R19" i="1"/>
  <c r="R18" i="1"/>
  <c r="U18" i="1" s="1"/>
  <c r="R20" i="1"/>
  <c r="AT18" i="1"/>
  <c r="AT20" i="1"/>
  <c r="AT19" i="1"/>
  <c r="AT17" i="1"/>
  <c r="AT15" i="1"/>
  <c r="AT14" i="1"/>
  <c r="L18" i="1"/>
  <c r="L17" i="1"/>
  <c r="L20" i="1"/>
  <c r="L19" i="1"/>
  <c r="Z20" i="1"/>
  <c r="Z19" i="1"/>
  <c r="Z18" i="1"/>
  <c r="Z17" i="1"/>
  <c r="AN17" i="1"/>
  <c r="AN20" i="1"/>
  <c r="AN19" i="1"/>
  <c r="AN18" i="1"/>
  <c r="D5" i="1"/>
  <c r="K9" i="1"/>
  <c r="S5" i="1"/>
  <c r="AN5" i="1"/>
  <c r="L8" i="1"/>
  <c r="N8" i="1" s="1"/>
  <c r="S8" i="1"/>
  <c r="U8" i="1" s="1"/>
  <c r="AG6" i="1"/>
  <c r="AH6" i="1" s="1"/>
  <c r="Z13" i="1"/>
  <c r="R15" i="1"/>
  <c r="AM13" i="1"/>
  <c r="S16" i="1"/>
  <c r="T16" i="1" s="1"/>
  <c r="AT16" i="1"/>
  <c r="Y16" i="1"/>
  <c r="AU13" i="1"/>
  <c r="K13" i="1"/>
  <c r="E16" i="1"/>
  <c r="D17" i="1"/>
  <c r="D13" i="1"/>
  <c r="D20" i="1"/>
  <c r="D19" i="1"/>
  <c r="D18" i="1"/>
  <c r="AF18" i="1"/>
  <c r="AF19" i="1"/>
  <c r="AF17" i="1"/>
  <c r="AF20" i="1"/>
  <c r="AF14" i="1"/>
  <c r="K11" i="1"/>
  <c r="E6" i="1"/>
  <c r="F6" i="1" s="1"/>
  <c r="Y6" i="1"/>
  <c r="AG8" i="1"/>
  <c r="AU6" i="1"/>
  <c r="AV6" i="1" s="1"/>
  <c r="Y14" i="1"/>
  <c r="K14" i="1"/>
  <c r="AF15" i="1"/>
  <c r="L14" i="1"/>
  <c r="AU16" i="1"/>
  <c r="U16" i="1"/>
  <c r="D10" i="1"/>
  <c r="AF9" i="1"/>
  <c r="AT9" i="1"/>
  <c r="L10" i="1"/>
  <c r="Z9" i="1"/>
  <c r="AN10" i="1"/>
  <c r="AO10" i="1" s="1"/>
  <c r="D11" i="1"/>
  <c r="L5" i="1"/>
  <c r="S9" i="1"/>
  <c r="AG5" i="1"/>
  <c r="AN9" i="1"/>
  <c r="AG10" i="1"/>
  <c r="AG13" i="1"/>
  <c r="K15" i="1"/>
  <c r="Z14" i="1"/>
  <c r="AN14" i="1"/>
  <c r="L15" i="1"/>
  <c r="D14" i="1"/>
  <c r="Y9" i="1"/>
  <c r="AF12" i="1"/>
  <c r="AT11" i="1"/>
  <c r="L11" i="1"/>
  <c r="Z11" i="1"/>
  <c r="AN11" i="1"/>
  <c r="E5" i="1"/>
  <c r="Y5" i="1"/>
  <c r="AT5" i="1"/>
  <c r="R6" i="1"/>
  <c r="T6" i="1" s="1"/>
  <c r="Z6" i="1"/>
  <c r="AM6" i="1"/>
  <c r="AO6" i="1" s="1"/>
  <c r="AU12" i="1"/>
  <c r="R13" i="1"/>
  <c r="AF16" i="1"/>
  <c r="R14" i="1"/>
  <c r="AN16" i="1"/>
  <c r="AO16" i="1" s="1"/>
  <c r="L16" i="1"/>
  <c r="E14" i="1"/>
  <c r="AT13" i="1"/>
  <c r="AT12" i="1"/>
  <c r="AN12" i="1"/>
  <c r="AO12" i="1" s="1"/>
  <c r="AM11" i="1"/>
  <c r="AF11" i="1"/>
  <c r="Z12" i="1"/>
  <c r="AA12" i="1" s="1"/>
  <c r="S12" i="1"/>
  <c r="U12" i="1" s="1"/>
  <c r="L12" i="1"/>
  <c r="M12" i="1" s="1"/>
  <c r="AU10" i="1"/>
  <c r="AT10" i="1"/>
  <c r="AF10" i="1"/>
  <c r="Y10" i="1"/>
  <c r="T10" i="1"/>
  <c r="L9" i="1"/>
  <c r="D9" i="1"/>
  <c r="AA6" i="1" l="1"/>
  <c r="G18" i="1"/>
  <c r="AA8" i="1"/>
  <c r="N18" i="1"/>
  <c r="U20" i="1"/>
  <c r="AP18" i="1"/>
  <c r="AB18" i="1"/>
  <c r="AI18" i="1"/>
  <c r="AW18" i="1"/>
  <c r="M10" i="1"/>
  <c r="G16" i="1"/>
  <c r="AW8" i="1"/>
  <c r="N20" i="1"/>
  <c r="AV20" i="1"/>
  <c r="AW20" i="1"/>
  <c r="AH20" i="1"/>
  <c r="AI20" i="1"/>
  <c r="AB20" i="1"/>
  <c r="G20" i="1"/>
  <c r="F18" i="1"/>
  <c r="T18" i="1"/>
  <c r="AI12" i="1"/>
  <c r="F16" i="1"/>
  <c r="M8" i="1"/>
  <c r="F20" i="1"/>
  <c r="F14" i="1"/>
  <c r="G14" i="1"/>
  <c r="G8" i="1"/>
  <c r="F8" i="1"/>
  <c r="AB12" i="1"/>
  <c r="AP8" i="1"/>
  <c r="AO8" i="1"/>
  <c r="N10" i="1"/>
  <c r="T12" i="1"/>
  <c r="AV12" i="1"/>
  <c r="AW12" i="1"/>
  <c r="F10" i="1"/>
  <c r="G10" i="1"/>
  <c r="AH18" i="1"/>
  <c r="AV18" i="1"/>
  <c r="AP10" i="1"/>
  <c r="M20" i="1"/>
  <c r="AA10" i="1"/>
  <c r="AB10" i="1"/>
  <c r="AB16" i="1"/>
  <c r="AA16" i="1"/>
  <c r="AO20" i="1"/>
  <c r="M18" i="1"/>
  <c r="AW14" i="1"/>
  <c r="AV14" i="1"/>
  <c r="AP14" i="1"/>
  <c r="AO14" i="1"/>
  <c r="AO18" i="1"/>
  <c r="AA18" i="1"/>
  <c r="AH10" i="1"/>
  <c r="AI10" i="1"/>
  <c r="AH12" i="1"/>
  <c r="G12" i="1"/>
  <c r="AI14" i="1"/>
  <c r="AH14" i="1"/>
  <c r="T20" i="1"/>
  <c r="AP16" i="1"/>
  <c r="T8" i="1"/>
  <c r="N12" i="1"/>
  <c r="AV10" i="1"/>
  <c r="AW10" i="1"/>
  <c r="U14" i="1"/>
  <c r="T14" i="1"/>
  <c r="N14" i="1"/>
  <c r="M14" i="1"/>
  <c r="AA20" i="1"/>
  <c r="AV16" i="1"/>
  <c r="AW16" i="1"/>
  <c r="AH16" i="1"/>
  <c r="AI16" i="1"/>
  <c r="AB14" i="1"/>
  <c r="AA14" i="1"/>
  <c r="AI8" i="1"/>
  <c r="AH8" i="1"/>
  <c r="AP12" i="1"/>
  <c r="N16" i="1"/>
  <c r="M16" i="1"/>
</calcChain>
</file>

<file path=xl/sharedStrings.xml><?xml version="1.0" encoding="utf-8"?>
<sst xmlns="http://schemas.openxmlformats.org/spreadsheetml/2006/main" count="235" uniqueCount="56">
  <si>
    <t>50/50</t>
  </si>
  <si>
    <t>Strainer</t>
  </si>
  <si>
    <t>Strainer + sample t zero</t>
  </si>
  <si>
    <t>Sample</t>
  </si>
  <si>
    <t>60/40</t>
  </si>
  <si>
    <t>70/30</t>
  </si>
  <si>
    <t>80/20</t>
  </si>
  <si>
    <t>Sample t 2 hours</t>
  </si>
  <si>
    <t>Strainer + sample t 2 hours</t>
  </si>
  <si>
    <t>Strainer + sample t 4 hours</t>
  </si>
  <si>
    <t>Strainer + sample t 6 hours</t>
  </si>
  <si>
    <t>Sample t 4 hours</t>
  </si>
  <si>
    <t>Sample t 6 hours</t>
  </si>
  <si>
    <t>90/10</t>
  </si>
  <si>
    <t>95/5</t>
  </si>
  <si>
    <t>100/0</t>
  </si>
  <si>
    <t>Δ1</t>
  </si>
  <si>
    <t>Δ2</t>
  </si>
  <si>
    <t>Strainer + sample t 20 hours</t>
  </si>
  <si>
    <t>Sample t 20 hours</t>
  </si>
  <si>
    <t>Strainer + sample t 1 day</t>
  </si>
  <si>
    <t>Sample t 1 day</t>
  </si>
  <si>
    <t>Time / h</t>
  </si>
  <si>
    <t>% mass change</t>
  </si>
  <si>
    <t>error</t>
  </si>
  <si>
    <t>Strainer + sample t 2 days</t>
  </si>
  <si>
    <t>Sample t 2 days</t>
  </si>
  <si>
    <t>Strainer + sample t 3 days</t>
  </si>
  <si>
    <t>Sample t 3 days</t>
  </si>
  <si>
    <t>Sample t 1 day % change</t>
  </si>
  <si>
    <t>Strainer 2 days</t>
  </si>
  <si>
    <t>Strainer 1 day</t>
  </si>
  <si>
    <t>Sample t 2 days % change</t>
  </si>
  <si>
    <t>Strainer 3 days</t>
  </si>
  <si>
    <t>Sample t 3 days % change</t>
  </si>
  <si>
    <t>error in strainer over the time is +/- 1%</t>
  </si>
  <si>
    <t>propagated error</t>
  </si>
  <si>
    <t>propagated eror</t>
  </si>
  <si>
    <t>Time</t>
  </si>
  <si>
    <t>yellow</t>
  </si>
  <si>
    <t>v. slightly yellow</t>
  </si>
  <si>
    <t>light yellow</t>
  </si>
  <si>
    <t>mostly dissolved</t>
  </si>
  <si>
    <t>slightly yellow &amp; swollen</t>
  </si>
  <si>
    <t>yellow &amp; swollen</t>
  </si>
  <si>
    <t>yellow, cloudy &amp; swollen</t>
  </si>
  <si>
    <t>v.cloudy yellow &amp; swollen</t>
  </si>
  <si>
    <t>Residual</t>
  </si>
  <si>
    <t>No observations made</t>
  </si>
  <si>
    <t>Gel-like &amp; v.pale yellow</t>
  </si>
  <si>
    <t>cloudy yellow &amp; swollen</t>
  </si>
  <si>
    <t>cloudy yellow &amp; v. swollen</t>
  </si>
  <si>
    <t>residual</t>
  </si>
  <si>
    <t>small amount of very liquidy gel</t>
  </si>
  <si>
    <t>gel, yellow &amp; swollen</t>
  </si>
  <si>
    <t>small amounts of yellow gel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</si>
</sst>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0" xfId="0" applyBorder="1" applyAlignment="1">
      <alignment horizontal="center"/>
    </xf>
    <xf numFmtId="0" fontId="0" fillId="0" borderId="0" xfId="0" applyBorder="1"/>
    <xf numFmtId="0" fontId="0" fillId="2" borderId="1" xfId="0" applyFill="1" applyBorder="1"/>
    <xf numFmtId="0" fontId="0" fillId="2" borderId="0" xfId="0" applyFill="1"/>
    <xf numFmtId="0" fontId="0" fillId="3" borderId="1" xfId="0" applyFill="1" applyBorder="1"/>
    <xf numFmtId="0" fontId="0" fillId="3" borderId="0" xfId="0" applyFill="1"/>
    <xf numFmtId="0" fontId="0" fillId="2" borderId="0" xfId="0" applyFill="1" applyBorder="1"/>
    <xf numFmtId="0" fontId="0" fillId="3" borderId="0" xfId="0" applyFill="1" applyBorder="1"/>
    <xf numFmtId="0" fontId="0" fillId="2" borderId="0" xfId="0" applyFill="1" applyAlignment="1">
      <alignment horizontal="right"/>
    </xf>
    <xf numFmtId="0" fontId="0" fillId="0" borderId="0" xfId="0" applyAlignment="1">
      <alignment horizontal="right"/>
    </xf>
    <xf numFmtId="0" fontId="0" fillId="3" borderId="0" xfId="0" applyFill="1" applyAlignment="1">
      <alignment horizontal="right"/>
    </xf>
    <xf numFmtId="0" fontId="0" fillId="0" borderId="1" xfId="0" applyBorder="1" applyAlignment="1">
      <alignment horizontal="center"/>
    </xf>
    <xf numFmtId="0" fontId="0" fillId="0" borderId="2" xfId="0" applyFill="1" applyBorder="1"/>
    <xf numFmtId="0" fontId="0" fillId="3" borderId="2" xfId="0" applyFill="1" applyBorder="1"/>
    <xf numFmtId="0" fontId="0" fillId="3" borderId="0" xfId="0" applyFill="1" applyAlignment="1">
      <alignment horizontal="center"/>
    </xf>
    <xf numFmtId="0" fontId="0" fillId="0" borderId="0" xfId="0" applyFill="1" applyBorder="1"/>
    <xf numFmtId="0" fontId="0" fillId="0" borderId="1" xfId="0" applyFill="1" applyBorder="1"/>
    <xf numFmtId="0" fontId="1" fillId="0" borderId="0" xfId="0" applyFont="1"/>
    <xf numFmtId="0" fontId="0" fillId="0" borderId="0" xfId="0" applyAlignment="1">
      <alignment horizontal="left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W33"/>
  <sheetViews>
    <sheetView tabSelected="1" workbookViewId="0">
      <selection activeCell="AV40" sqref="AV40"/>
    </sheetView>
  </sheetViews>
  <sheetFormatPr defaultColWidth="8.85546875" defaultRowHeight="15" x14ac:dyDescent="0.25"/>
  <cols>
    <col min="1" max="1" width="25.85546875" bestFit="1" customWidth="1"/>
    <col min="2" max="2" width="14.28515625" bestFit="1" customWidth="1"/>
    <col min="4" max="4" width="16.140625" bestFit="1" customWidth="1"/>
    <col min="8" max="8" width="25.85546875" bestFit="1" customWidth="1"/>
    <col min="9" max="9" width="14.28515625" bestFit="1" customWidth="1"/>
    <col min="10" max="10" width="7" bestFit="1" customWidth="1"/>
    <col min="15" max="15" width="25.85546875" bestFit="1" customWidth="1"/>
    <col min="16" max="16" width="14.28515625" bestFit="1" customWidth="1"/>
    <col min="17" max="17" width="8" bestFit="1" customWidth="1"/>
    <col min="22" max="22" width="25.85546875" bestFit="1" customWidth="1"/>
    <col min="23" max="23" width="14.28515625" bestFit="1" customWidth="1"/>
    <col min="24" max="24" width="7" bestFit="1" customWidth="1"/>
    <col min="29" max="29" width="25.85546875" bestFit="1" customWidth="1"/>
    <col min="30" max="30" width="14.28515625" bestFit="1" customWidth="1"/>
    <col min="31" max="31" width="7" bestFit="1" customWidth="1"/>
    <col min="36" max="36" width="25.85546875" bestFit="1" customWidth="1"/>
    <col min="37" max="37" width="14.28515625" bestFit="1" customWidth="1"/>
    <col min="38" max="38" width="7" bestFit="1" customWidth="1"/>
    <col min="43" max="43" width="25.85546875" bestFit="1" customWidth="1"/>
    <col min="44" max="44" width="14.28515625" bestFit="1" customWidth="1"/>
    <col min="45" max="45" width="7" bestFit="1" customWidth="1"/>
    <col min="46" max="47" width="9.140625" style="1"/>
  </cols>
  <sheetData>
    <row r="1" spans="1:49" x14ac:dyDescent="0.25">
      <c r="A1" s="23" t="s">
        <v>0</v>
      </c>
      <c r="B1" s="23"/>
      <c r="C1" s="23"/>
      <c r="D1" s="4"/>
      <c r="E1" s="4"/>
      <c r="F1" s="4"/>
      <c r="H1" s="23" t="s">
        <v>4</v>
      </c>
      <c r="I1" s="23"/>
      <c r="J1" s="23"/>
      <c r="K1" s="4"/>
      <c r="L1" s="4"/>
      <c r="M1" s="4"/>
      <c r="O1" s="23" t="s">
        <v>5</v>
      </c>
      <c r="P1" s="23"/>
      <c r="Q1" s="23"/>
      <c r="R1" s="4"/>
      <c r="S1" s="4"/>
      <c r="T1" s="4"/>
      <c r="V1" s="23" t="s">
        <v>6</v>
      </c>
      <c r="W1" s="23"/>
      <c r="X1" s="23"/>
      <c r="Y1" s="4"/>
      <c r="Z1" s="4"/>
      <c r="AA1" s="4"/>
      <c r="AC1" s="23" t="s">
        <v>13</v>
      </c>
      <c r="AD1" s="23"/>
      <c r="AE1" s="23"/>
      <c r="AF1" s="4"/>
      <c r="AG1" s="4"/>
      <c r="AH1" s="4"/>
      <c r="AJ1" s="23" t="s">
        <v>14</v>
      </c>
      <c r="AK1" s="23"/>
      <c r="AL1" s="23"/>
      <c r="AM1" s="4"/>
      <c r="AN1" s="4"/>
      <c r="AO1" s="4"/>
      <c r="AQ1" s="23" t="s">
        <v>15</v>
      </c>
      <c r="AR1" s="23"/>
      <c r="AS1" s="23"/>
    </row>
    <row r="2" spans="1:49" x14ac:dyDescent="0.25">
      <c r="A2" s="15" t="s">
        <v>3</v>
      </c>
      <c r="B2" s="15">
        <v>1</v>
      </c>
      <c r="C2" s="15">
        <v>2</v>
      </c>
      <c r="D2" s="4" t="s">
        <v>16</v>
      </c>
      <c r="E2" s="4" t="s">
        <v>17</v>
      </c>
      <c r="F2" s="4"/>
      <c r="H2" s="2" t="s">
        <v>3</v>
      </c>
      <c r="I2" s="2">
        <v>1</v>
      </c>
      <c r="J2" s="2">
        <v>2</v>
      </c>
      <c r="K2" s="4" t="s">
        <v>16</v>
      </c>
      <c r="L2" s="4" t="s">
        <v>17</v>
      </c>
      <c r="M2" s="4"/>
      <c r="O2" s="2" t="s">
        <v>3</v>
      </c>
      <c r="P2" s="2">
        <v>1</v>
      </c>
      <c r="Q2" s="2">
        <v>2</v>
      </c>
      <c r="R2" s="4" t="s">
        <v>16</v>
      </c>
      <c r="S2" s="4" t="s">
        <v>17</v>
      </c>
      <c r="T2" s="4"/>
      <c r="V2" s="2" t="s">
        <v>3</v>
      </c>
      <c r="W2" s="2">
        <v>1</v>
      </c>
      <c r="X2" s="2">
        <v>2</v>
      </c>
      <c r="Y2" s="4" t="s">
        <v>16</v>
      </c>
      <c r="Z2" s="4" t="s">
        <v>17</v>
      </c>
      <c r="AA2" s="4"/>
      <c r="AC2" s="2" t="s">
        <v>3</v>
      </c>
      <c r="AD2" s="2">
        <v>1</v>
      </c>
      <c r="AE2" s="2">
        <v>2</v>
      </c>
      <c r="AF2" s="4" t="s">
        <v>16</v>
      </c>
      <c r="AG2" s="4" t="s">
        <v>17</v>
      </c>
      <c r="AH2" s="4"/>
      <c r="AJ2" s="2" t="s">
        <v>3</v>
      </c>
      <c r="AK2" s="2">
        <v>1</v>
      </c>
      <c r="AL2" s="2">
        <v>2</v>
      </c>
      <c r="AM2" s="4" t="s">
        <v>16</v>
      </c>
      <c r="AN2" s="4" t="s">
        <v>17</v>
      </c>
      <c r="AO2" s="4"/>
      <c r="AQ2" s="2" t="s">
        <v>3</v>
      </c>
      <c r="AR2" s="2">
        <v>1</v>
      </c>
      <c r="AS2" s="2">
        <v>2</v>
      </c>
      <c r="AT2" s="1" t="s">
        <v>16</v>
      </c>
      <c r="AU2" s="1" t="s">
        <v>17</v>
      </c>
    </row>
    <row r="3" spans="1:49" s="7" customFormat="1" x14ac:dyDescent="0.25">
      <c r="A3" s="6" t="s">
        <v>1</v>
      </c>
      <c r="B3" s="6">
        <v>1.2347999999999999</v>
      </c>
      <c r="C3" s="6">
        <v>1.244</v>
      </c>
      <c r="D3" s="10"/>
      <c r="E3" s="10"/>
      <c r="F3" s="10"/>
      <c r="H3" s="6" t="s">
        <v>1</v>
      </c>
      <c r="I3" s="6">
        <v>1.2289000000000001</v>
      </c>
      <c r="J3" s="6">
        <v>1.2509999999999999</v>
      </c>
      <c r="K3" s="10"/>
      <c r="L3" s="10"/>
      <c r="M3" s="10"/>
      <c r="O3" s="6" t="s">
        <v>1</v>
      </c>
      <c r="P3" s="6">
        <v>1.2296</v>
      </c>
      <c r="Q3" s="6">
        <v>1.2089099999999999</v>
      </c>
      <c r="R3" s="10"/>
      <c r="S3" s="10"/>
      <c r="T3" s="10"/>
      <c r="V3" s="6" t="s">
        <v>1</v>
      </c>
      <c r="W3" s="6">
        <v>1.2317</v>
      </c>
      <c r="X3" s="6">
        <v>1.2534000000000001</v>
      </c>
      <c r="Y3" s="10"/>
      <c r="Z3" s="10"/>
      <c r="AA3" s="10"/>
      <c r="AC3" s="6" t="s">
        <v>1</v>
      </c>
      <c r="AD3" s="6">
        <v>1.2361</v>
      </c>
      <c r="AE3" s="6">
        <v>1.2354000000000001</v>
      </c>
      <c r="AF3" s="10"/>
      <c r="AG3" s="10"/>
      <c r="AH3" s="10"/>
      <c r="AJ3" s="6" t="s">
        <v>1</v>
      </c>
      <c r="AK3" s="6">
        <v>1.2272000000000001</v>
      </c>
      <c r="AL3" s="6">
        <v>1.2419</v>
      </c>
      <c r="AM3" s="10"/>
      <c r="AN3" s="10"/>
      <c r="AO3" s="10"/>
      <c r="AQ3" s="6" t="s">
        <v>1</v>
      </c>
      <c r="AR3" s="6">
        <v>1.0109999999999999</v>
      </c>
      <c r="AS3" s="6">
        <v>0.98</v>
      </c>
      <c r="AT3" s="12"/>
      <c r="AU3" s="12"/>
    </row>
    <row r="4" spans="1:49" x14ac:dyDescent="0.25">
      <c r="A4" s="3" t="s">
        <v>2</v>
      </c>
      <c r="B4" s="3">
        <v>1.3168</v>
      </c>
      <c r="C4" s="3">
        <v>1.3663000000000001</v>
      </c>
      <c r="D4" s="5"/>
      <c r="E4" s="5"/>
      <c r="F4" s="5"/>
      <c r="H4" s="3" t="s">
        <v>2</v>
      </c>
      <c r="I4" s="3">
        <v>1.3282</v>
      </c>
      <c r="J4" s="3">
        <v>1.3664000000000001</v>
      </c>
      <c r="K4" s="5"/>
      <c r="L4" s="5"/>
      <c r="M4" s="5"/>
      <c r="O4" s="3" t="s">
        <v>2</v>
      </c>
      <c r="P4" s="3">
        <v>1.3089</v>
      </c>
      <c r="Q4" s="3">
        <v>1.2902</v>
      </c>
      <c r="R4" s="5"/>
      <c r="S4" s="5"/>
      <c r="T4" s="5"/>
      <c r="V4" s="3" t="s">
        <v>2</v>
      </c>
      <c r="W4" s="3">
        <v>1.3236000000000001</v>
      </c>
      <c r="X4" s="3">
        <v>1.37</v>
      </c>
      <c r="Y4" s="5"/>
      <c r="Z4" s="5"/>
      <c r="AA4" s="5"/>
      <c r="AC4" s="3" t="s">
        <v>2</v>
      </c>
      <c r="AD4" s="3">
        <v>1.3423</v>
      </c>
      <c r="AE4" s="3">
        <v>1.3608</v>
      </c>
      <c r="AF4" s="5"/>
      <c r="AG4" s="5"/>
      <c r="AH4" s="5"/>
      <c r="AJ4" s="3" t="s">
        <v>2</v>
      </c>
      <c r="AK4" s="3">
        <v>1.304</v>
      </c>
      <c r="AL4" s="3">
        <v>1.3145</v>
      </c>
      <c r="AM4" s="5"/>
      <c r="AN4" s="5"/>
      <c r="AO4" s="5"/>
      <c r="AQ4" s="3" t="s">
        <v>2</v>
      </c>
      <c r="AR4" s="3">
        <v>1.0671999999999999</v>
      </c>
      <c r="AS4" s="3">
        <v>1.0318000000000001</v>
      </c>
      <c r="AT4" s="13"/>
      <c r="AU4" s="13"/>
    </row>
    <row r="5" spans="1:49" s="9" customFormat="1" x14ac:dyDescent="0.25">
      <c r="A5" s="8" t="s">
        <v>3</v>
      </c>
      <c r="B5" s="8">
        <f>B4-$B$3</f>
        <v>8.2000000000000073E-2</v>
      </c>
      <c r="C5" s="8">
        <f>C4-$C$3</f>
        <v>0.12230000000000008</v>
      </c>
      <c r="D5" s="11">
        <f>B5-$B$5</f>
        <v>0</v>
      </c>
      <c r="E5" s="11">
        <f>C5-$C$5</f>
        <v>0</v>
      </c>
      <c r="F5" s="11"/>
      <c r="H5" s="8" t="s">
        <v>3</v>
      </c>
      <c r="I5" s="8">
        <f>I4-$I$3</f>
        <v>9.9299999999999944E-2</v>
      </c>
      <c r="J5" s="8">
        <f>J4-$J$3</f>
        <v>0.11540000000000017</v>
      </c>
      <c r="K5" s="11">
        <f>I5-$I$5</f>
        <v>0</v>
      </c>
      <c r="L5" s="11">
        <f>J5-$J$5</f>
        <v>0</v>
      </c>
      <c r="M5" s="11"/>
      <c r="O5" s="8" t="s">
        <v>3</v>
      </c>
      <c r="P5" s="8">
        <f>P4-$P$3</f>
        <v>7.9299999999999926E-2</v>
      </c>
      <c r="Q5" s="8">
        <f>Q4-$Q$3</f>
        <v>8.1290000000000084E-2</v>
      </c>
      <c r="R5" s="11">
        <f>P5-$P$5</f>
        <v>0</v>
      </c>
      <c r="S5" s="11">
        <f>Q5-$Q$5</f>
        <v>0</v>
      </c>
      <c r="T5" s="11"/>
      <c r="V5" s="8" t="s">
        <v>3</v>
      </c>
      <c r="W5" s="8">
        <f>W4-$W$3</f>
        <v>9.1900000000000093E-2</v>
      </c>
      <c r="X5" s="8">
        <f>X4-$X$3</f>
        <v>0.11660000000000004</v>
      </c>
      <c r="Y5" s="11">
        <f>W5-$W$5</f>
        <v>0</v>
      </c>
      <c r="Z5" s="11">
        <f>X5-$X$5</f>
        <v>0</v>
      </c>
      <c r="AA5" s="11"/>
      <c r="AC5" s="8" t="s">
        <v>3</v>
      </c>
      <c r="AD5" s="8">
        <f>AD4-$AD$3</f>
        <v>0.10620000000000007</v>
      </c>
      <c r="AE5" s="8">
        <f>AE4-$AE$3</f>
        <v>0.12539999999999996</v>
      </c>
      <c r="AF5" s="11">
        <f>AD5-$AD$5</f>
        <v>0</v>
      </c>
      <c r="AG5" s="11">
        <f>AE5-$AE$5</f>
        <v>0</v>
      </c>
      <c r="AH5" s="11"/>
      <c r="AJ5" s="8" t="s">
        <v>3</v>
      </c>
      <c r="AK5" s="8">
        <f>AK4-$AK$3</f>
        <v>7.6799999999999979E-2</v>
      </c>
      <c r="AL5" s="8">
        <f>AL4-$AL$3</f>
        <v>7.2599999999999998E-2</v>
      </c>
      <c r="AM5" s="11">
        <f>AK5-$AK$5</f>
        <v>0</v>
      </c>
      <c r="AN5" s="11">
        <f>AL5-$AL$5</f>
        <v>0</v>
      </c>
      <c r="AO5" s="11"/>
      <c r="AQ5" s="8" t="s">
        <v>3</v>
      </c>
      <c r="AR5" s="8">
        <f>AR4-$AR$3</f>
        <v>5.6200000000000028E-2</v>
      </c>
      <c r="AS5" s="8">
        <f>AS4-$AS$3</f>
        <v>5.1800000000000068E-2</v>
      </c>
      <c r="AT5" s="14">
        <f>AR5-$AR$5</f>
        <v>0</v>
      </c>
      <c r="AU5" s="14">
        <f>AS5-$AS$5</f>
        <v>0</v>
      </c>
    </row>
    <row r="6" spans="1:49" x14ac:dyDescent="0.25">
      <c r="A6" s="3" t="s">
        <v>8</v>
      </c>
      <c r="B6" s="3">
        <v>1.3358000000000001</v>
      </c>
      <c r="C6" s="3">
        <v>1.4218999999999999</v>
      </c>
      <c r="D6" s="5">
        <f>((B5-$B$5)/$B$5)*100</f>
        <v>0</v>
      </c>
      <c r="E6" s="5">
        <f>((C5-$C$5)/$C$5)*100</f>
        <v>0</v>
      </c>
      <c r="F6" s="5">
        <f>AVERAGE(D6:E6)</f>
        <v>0</v>
      </c>
      <c r="H6" s="3" t="s">
        <v>8</v>
      </c>
      <c r="I6" s="3">
        <v>1.3544</v>
      </c>
      <c r="J6" s="3">
        <v>1.3989</v>
      </c>
      <c r="K6" s="5">
        <f>((I5-$I$5)/$I$5)*100</f>
        <v>0</v>
      </c>
      <c r="L6" s="5">
        <f>((J5-$J$5)/$J$5)*100</f>
        <v>0</v>
      </c>
      <c r="M6" s="5">
        <f>AVERAGE(K6:L6)</f>
        <v>0</v>
      </c>
      <c r="O6" s="3" t="s">
        <v>8</v>
      </c>
      <c r="P6" s="3">
        <v>1.321</v>
      </c>
      <c r="Q6" s="3">
        <v>1.3268</v>
      </c>
      <c r="R6" s="5">
        <f>((P5-$P$5)/$P$5)*100</f>
        <v>0</v>
      </c>
      <c r="S6" s="5">
        <f>((Q5-$Q$5)/$Q$5)*100</f>
        <v>0</v>
      </c>
      <c r="T6" s="5">
        <f>AVERAGE(R6:S6)</f>
        <v>0</v>
      </c>
      <c r="V6" s="3" t="s">
        <v>8</v>
      </c>
      <c r="W6" s="3">
        <v>1.369</v>
      </c>
      <c r="X6" s="3">
        <v>1.3932</v>
      </c>
      <c r="Y6" s="5">
        <f>((W5-$W$5)/$W$5)*100</f>
        <v>0</v>
      </c>
      <c r="Z6" s="5">
        <f>((X5-$X$5)/$X$5)*100</f>
        <v>0</v>
      </c>
      <c r="AA6" s="5">
        <f>AVERAGE(Y6:Z6)</f>
        <v>0</v>
      </c>
      <c r="AC6" s="3" t="s">
        <v>8</v>
      </c>
      <c r="AD6" s="3">
        <v>1.3813</v>
      </c>
      <c r="AE6" s="3">
        <v>1.3825000000000001</v>
      </c>
      <c r="AF6" s="5">
        <f>((AD5-$AD$5)/$AD$5)*100</f>
        <v>0</v>
      </c>
      <c r="AG6" s="5">
        <f>((AE5-$AE$5)/$AE$5)*100</f>
        <v>0</v>
      </c>
      <c r="AH6" s="5">
        <f>AVERAGE(AF6:AG6)</f>
        <v>0</v>
      </c>
      <c r="AJ6" s="3" t="s">
        <v>8</v>
      </c>
      <c r="AK6" s="3">
        <v>1.3209</v>
      </c>
      <c r="AL6" s="3">
        <v>1.3482000000000001</v>
      </c>
      <c r="AM6" s="5">
        <f>((AK5-$AK$5)/$AK$5)*100</f>
        <v>0</v>
      </c>
      <c r="AN6" s="5">
        <f>((AL5-$AL$5)/$AL$5)*100</f>
        <v>0</v>
      </c>
      <c r="AO6" s="5">
        <f>AVERAGE(AM6:AN6)</f>
        <v>0</v>
      </c>
      <c r="AQ6" s="3" t="s">
        <v>8</v>
      </c>
      <c r="AR6" s="3">
        <v>1.0216000000000001</v>
      </c>
      <c r="AS6" s="3">
        <v>0.98870000000000002</v>
      </c>
      <c r="AT6" s="13">
        <f>((AR5-$AR$5)/$AR$5)*100</f>
        <v>0</v>
      </c>
      <c r="AU6" s="13">
        <f>((AS5-$AS$5)/$AS$5)*100</f>
        <v>0</v>
      </c>
      <c r="AV6">
        <f>AVERAGE(AT6:AU6)</f>
        <v>0</v>
      </c>
    </row>
    <row r="7" spans="1:49" s="9" customFormat="1" x14ac:dyDescent="0.25">
      <c r="A7" s="8" t="s">
        <v>7</v>
      </c>
      <c r="B7" s="8">
        <f>B6-$B$3</f>
        <v>0.1010000000000002</v>
      </c>
      <c r="C7" s="8">
        <f>C6-$C$3</f>
        <v>0.17789999999999995</v>
      </c>
      <c r="D7" s="11">
        <f>B7-$B$5</f>
        <v>1.9000000000000128E-2</v>
      </c>
      <c r="E7" s="11">
        <f>C7-$C$5</f>
        <v>5.5599999999999872E-2</v>
      </c>
      <c r="F7" s="11"/>
      <c r="H7" s="8" t="s">
        <v>7</v>
      </c>
      <c r="I7" s="8">
        <f>I6-$I$3</f>
        <v>0.12549999999999994</v>
      </c>
      <c r="J7" s="8">
        <f>J6-$J$3</f>
        <v>0.14790000000000014</v>
      </c>
      <c r="K7" s="11">
        <f>I7-$I$5</f>
        <v>2.6200000000000001E-2</v>
      </c>
      <c r="L7" s="11">
        <f>J7-$J$5</f>
        <v>3.2499999999999973E-2</v>
      </c>
      <c r="M7" s="11"/>
      <c r="O7" s="8" t="s">
        <v>7</v>
      </c>
      <c r="P7" s="8">
        <f>P6-$P$3</f>
        <v>9.1399999999999926E-2</v>
      </c>
      <c r="Q7" s="8">
        <f>Q6-$Q$3</f>
        <v>0.11789000000000005</v>
      </c>
      <c r="R7" s="11">
        <f>P7-$P$5</f>
        <v>1.21E-2</v>
      </c>
      <c r="S7" s="11">
        <f>Q7-$Q$5</f>
        <v>3.6599999999999966E-2</v>
      </c>
      <c r="T7" s="11"/>
      <c r="V7" s="8" t="s">
        <v>7</v>
      </c>
      <c r="W7" s="8">
        <f>W6-$W$3</f>
        <v>0.13729999999999998</v>
      </c>
      <c r="X7" s="8">
        <f>X6-$X$3</f>
        <v>0.13979999999999992</v>
      </c>
      <c r="Y7" s="11">
        <f>W7-$W$5</f>
        <v>4.5399999999999885E-2</v>
      </c>
      <c r="Z7" s="11">
        <f>X7-$X$5</f>
        <v>2.3199999999999887E-2</v>
      </c>
      <c r="AA7" s="11"/>
      <c r="AC7" s="8" t="s">
        <v>7</v>
      </c>
      <c r="AD7" s="8">
        <f>AD6-$AD$3</f>
        <v>0.1452</v>
      </c>
      <c r="AE7" s="8">
        <f>AE6-$AE$3</f>
        <v>0.14710000000000001</v>
      </c>
      <c r="AF7" s="11">
        <f>AD7-$AD$5</f>
        <v>3.8999999999999924E-2</v>
      </c>
      <c r="AG7" s="11">
        <f>AE7-$AE$5</f>
        <v>2.1700000000000053E-2</v>
      </c>
      <c r="AH7" s="11"/>
      <c r="AJ7" s="8" t="s">
        <v>7</v>
      </c>
      <c r="AK7" s="8">
        <f>AK6-$AK$3</f>
        <v>9.3699999999999894E-2</v>
      </c>
      <c r="AL7" s="8">
        <f>AL6-$AL$3</f>
        <v>0.10630000000000006</v>
      </c>
      <c r="AM7" s="11">
        <f>AK7-$AK$5</f>
        <v>1.6899999999999915E-2</v>
      </c>
      <c r="AN7" s="11">
        <f>AL7-$AL$5</f>
        <v>3.3700000000000063E-2</v>
      </c>
      <c r="AO7" s="11"/>
      <c r="AQ7" s="8" t="s">
        <v>7</v>
      </c>
      <c r="AR7" s="8">
        <f>AR6-$AR$3</f>
        <v>1.0600000000000165E-2</v>
      </c>
      <c r="AS7" s="8">
        <f>AS6-$AS$3</f>
        <v>8.700000000000041E-3</v>
      </c>
      <c r="AT7" s="14">
        <f>AR7-$AR$5</f>
        <v>-4.5599999999999863E-2</v>
      </c>
      <c r="AU7" s="14">
        <f>AS7-$AS$5</f>
        <v>-4.3100000000000027E-2</v>
      </c>
    </row>
    <row r="8" spans="1:49" x14ac:dyDescent="0.25">
      <c r="A8" s="3" t="s">
        <v>9</v>
      </c>
      <c r="B8" s="3">
        <v>1.3804000000000001</v>
      </c>
      <c r="C8" s="3">
        <v>1.4609000000000001</v>
      </c>
      <c r="D8" s="5">
        <f>((B7-$B$5)/$B$5)*100</f>
        <v>23.170731707317209</v>
      </c>
      <c r="E8" s="5">
        <f>((C7-$C$5)/$C$5)*100</f>
        <v>45.461978740801172</v>
      </c>
      <c r="F8" s="5">
        <f>AVERAGE(D8:E8)</f>
        <v>34.316355224059194</v>
      </c>
      <c r="G8">
        <f>STDEV(D8:E8)</f>
        <v>15.762291938481003</v>
      </c>
      <c r="H8" s="3" t="s">
        <v>9</v>
      </c>
      <c r="I8" s="3">
        <v>1.4124000000000001</v>
      </c>
      <c r="J8" s="3">
        <v>1.4552</v>
      </c>
      <c r="K8" s="5">
        <f>((I7-$I$5)/$I$5)*100</f>
        <v>26.384692849949666</v>
      </c>
      <c r="L8" s="5">
        <f>((J7-$J$5)/$J$5)*100</f>
        <v>28.162911611785031</v>
      </c>
      <c r="M8" s="5">
        <f>AVERAGE(K8:L8)</f>
        <v>27.273802230867346</v>
      </c>
      <c r="N8">
        <f>STDEV(K8:L8)</f>
        <v>1.2573905449269331</v>
      </c>
      <c r="O8" s="3" t="s">
        <v>9</v>
      </c>
      <c r="P8" s="3">
        <v>1.3436999999999999</v>
      </c>
      <c r="Q8" s="3">
        <v>1.3311999999999999</v>
      </c>
      <c r="R8" s="5">
        <f>((P7-$P$5)/$P$5)*100</f>
        <v>15.258511979823469</v>
      </c>
      <c r="S8" s="5">
        <f>((Q7-$Q$5)/$Q$5)*100</f>
        <v>45.023988190429236</v>
      </c>
      <c r="T8" s="5">
        <f>AVERAGE(R8:S8)</f>
        <v>30.141250085126352</v>
      </c>
      <c r="U8">
        <f>STDEV(R8:S8)</f>
        <v>21.047370073766206</v>
      </c>
      <c r="V8" s="3" t="s">
        <v>9</v>
      </c>
      <c r="W8" s="3">
        <v>1.3900999999999999</v>
      </c>
      <c r="X8" s="3">
        <v>1.4601999999999999</v>
      </c>
      <c r="Y8" s="5">
        <f>((W7-$W$5)/$W$5)*100</f>
        <v>49.401523394994385</v>
      </c>
      <c r="Z8" s="5">
        <f>((X7-$X$5)/$X$5)*100</f>
        <v>19.897084048027342</v>
      </c>
      <c r="AA8" s="5">
        <f>AVERAGE(Y8:Z8)</f>
        <v>34.649303721510861</v>
      </c>
      <c r="AB8">
        <f>STDEV(Y8:Z8)</f>
        <v>20.86278913734758</v>
      </c>
      <c r="AC8" s="3" t="s">
        <v>9</v>
      </c>
      <c r="AD8" s="3">
        <v>1.3828</v>
      </c>
      <c r="AE8" s="3">
        <v>1.4036999999999999</v>
      </c>
      <c r="AF8" s="5">
        <f>((AD7-$AD$5)/$AD$5)*100</f>
        <v>36.723163841807818</v>
      </c>
      <c r="AG8" s="5">
        <f>((AE7-$AE$5)/$AE$5)*100</f>
        <v>17.304625199362089</v>
      </c>
      <c r="AH8" s="5">
        <f>AVERAGE(AF8:AG8)</f>
        <v>27.013894520584955</v>
      </c>
      <c r="AI8">
        <f>STDEV(AF8:AG8)</f>
        <v>13.730980354806384</v>
      </c>
      <c r="AJ8" s="3" t="s">
        <v>9</v>
      </c>
      <c r="AK8" s="3">
        <v>1.3423</v>
      </c>
      <c r="AL8" s="3">
        <v>1.3462000000000001</v>
      </c>
      <c r="AM8" s="5">
        <f>((AK7-$AK$5)/$AK$5)*100</f>
        <v>22.005208333333229</v>
      </c>
      <c r="AN8" s="5">
        <f>((AL7-$AL$5)/$AL$5)*100</f>
        <v>46.418732782369233</v>
      </c>
      <c r="AO8" s="5">
        <f>AVERAGE(AM8:AN8)</f>
        <v>34.211970557851231</v>
      </c>
      <c r="AP8">
        <f>STDEV(AM8:AN8)</f>
        <v>17.26296869057693</v>
      </c>
      <c r="AQ8" s="3" t="s">
        <v>9</v>
      </c>
      <c r="AR8" s="3">
        <v>1.0193000000000001</v>
      </c>
      <c r="AS8" s="3">
        <v>0.98799999999999999</v>
      </c>
      <c r="AT8" s="13">
        <f>((AR7-$AR$5)/$AR$5)*100</f>
        <v>-81.138790035586908</v>
      </c>
      <c r="AU8" s="13">
        <f>((AS7-$AS$5)/$AS$5)*100</f>
        <v>-83.204633204633154</v>
      </c>
      <c r="AV8">
        <f>AVERAGE(AT8:AU8)</f>
        <v>-82.171711620110031</v>
      </c>
      <c r="AW8">
        <f>STDEV(AT8:AU8)</f>
        <v>1.4607717137005081</v>
      </c>
    </row>
    <row r="9" spans="1:49" s="9" customFormat="1" x14ac:dyDescent="0.25">
      <c r="A9" s="8" t="s">
        <v>11</v>
      </c>
      <c r="B9" s="8">
        <f>B8-$B$3</f>
        <v>0.14560000000000017</v>
      </c>
      <c r="C9" s="8">
        <f>C8-$C$3</f>
        <v>0.21690000000000009</v>
      </c>
      <c r="D9" s="11">
        <f>B9-$B$5</f>
        <v>6.3600000000000101E-2</v>
      </c>
      <c r="E9" s="11">
        <f>C9-$C$5</f>
        <v>9.4600000000000017E-2</v>
      </c>
      <c r="F9" s="11"/>
      <c r="H9" s="8" t="s">
        <v>11</v>
      </c>
      <c r="I9" s="8">
        <f>I8-$I$3</f>
        <v>0.1835</v>
      </c>
      <c r="J9" s="8">
        <f>J8-$J$3</f>
        <v>0.20420000000000016</v>
      </c>
      <c r="K9" s="11">
        <f>I9-$I$5</f>
        <v>8.4200000000000053E-2</v>
      </c>
      <c r="L9" s="11">
        <f>J9-$J$5</f>
        <v>8.879999999999999E-2</v>
      </c>
      <c r="M9" s="11"/>
      <c r="O9" s="8" t="s">
        <v>11</v>
      </c>
      <c r="P9" s="8">
        <f>P8-$P$3</f>
        <v>0.11409999999999987</v>
      </c>
      <c r="Q9" s="8">
        <f>Q8-$Q$3</f>
        <v>0.12229000000000001</v>
      </c>
      <c r="R9" s="11">
        <f>P9-$P$5</f>
        <v>3.4799999999999942E-2</v>
      </c>
      <c r="S9" s="11">
        <f>Q9-$Q$5</f>
        <v>4.0999999999999925E-2</v>
      </c>
      <c r="T9" s="11"/>
      <c r="V9" s="8" t="s">
        <v>11</v>
      </c>
      <c r="W9" s="8">
        <f>W8-$W$3</f>
        <v>0.15839999999999987</v>
      </c>
      <c r="X9" s="8">
        <f>X8-$X$3</f>
        <v>0.20679999999999987</v>
      </c>
      <c r="Y9" s="11">
        <f>W9-$W$5</f>
        <v>6.6499999999999782E-2</v>
      </c>
      <c r="Z9" s="11">
        <f>X9-$X$5</f>
        <v>9.0199999999999836E-2</v>
      </c>
      <c r="AA9" s="11"/>
      <c r="AC9" s="8" t="s">
        <v>11</v>
      </c>
      <c r="AD9" s="8">
        <f>AD8-$AD$3</f>
        <v>0.14670000000000005</v>
      </c>
      <c r="AE9" s="8">
        <f>AE8-$AE$3</f>
        <v>0.16829999999999989</v>
      </c>
      <c r="AF9" s="11">
        <f>AD9-$AD$5</f>
        <v>4.049999999999998E-2</v>
      </c>
      <c r="AG9" s="11">
        <f>AE9-$AE$5</f>
        <v>4.2899999999999938E-2</v>
      </c>
      <c r="AH9" s="11"/>
      <c r="AJ9" s="8" t="s">
        <v>11</v>
      </c>
      <c r="AK9" s="8">
        <f>AK8-$AK$3</f>
        <v>0.11509999999999998</v>
      </c>
      <c r="AL9" s="8">
        <f>AL8-$AL$3</f>
        <v>0.10430000000000006</v>
      </c>
      <c r="AM9" s="11">
        <f>AK9-$AK$5</f>
        <v>3.8300000000000001E-2</v>
      </c>
      <c r="AN9" s="11">
        <f>AL9-$AL$5</f>
        <v>3.1700000000000061E-2</v>
      </c>
      <c r="AO9" s="11"/>
      <c r="AQ9" s="8" t="s">
        <v>11</v>
      </c>
      <c r="AR9" s="8">
        <f>AR8-$AR$3</f>
        <v>8.3000000000001961E-3</v>
      </c>
      <c r="AS9" s="8">
        <f>AS8-$AS$3</f>
        <v>8.0000000000000071E-3</v>
      </c>
      <c r="AT9" s="14">
        <f>AR9-$AR$5</f>
        <v>-4.7899999999999832E-2</v>
      </c>
      <c r="AU9" s="14">
        <f>AS9-$AS$5</f>
        <v>-4.3800000000000061E-2</v>
      </c>
    </row>
    <row r="10" spans="1:49" x14ac:dyDescent="0.25">
      <c r="A10" s="3" t="s">
        <v>10</v>
      </c>
      <c r="B10" s="3">
        <v>1.4482999999999999</v>
      </c>
      <c r="C10" s="3">
        <v>1.5719000000000001</v>
      </c>
      <c r="D10" s="5">
        <f>((B9-$B$5)/$B$5)*100</f>
        <v>77.560975609756156</v>
      </c>
      <c r="E10" s="5">
        <f>((C9-$C$5)/$C$5)*100</f>
        <v>77.350776778413703</v>
      </c>
      <c r="F10" s="5">
        <f>AVERAGE(D10:E10)</f>
        <v>77.455876194084937</v>
      </c>
      <c r="G10">
        <f>STDEV(D10:E10)</f>
        <v>0.14863301903973575</v>
      </c>
      <c r="H10" s="3" t="s">
        <v>10</v>
      </c>
      <c r="I10" s="3">
        <v>1.4824999999999999</v>
      </c>
      <c r="J10" s="3">
        <v>1.5575000000000001</v>
      </c>
      <c r="K10" s="5">
        <f>((I9-$I$5)/$I$5)*100</f>
        <v>84.793554884189433</v>
      </c>
      <c r="L10" s="5">
        <f>((J9-$J$5)/$J$5)*100</f>
        <v>76.949740034661929</v>
      </c>
      <c r="M10" s="5">
        <f>AVERAGE(K10:L10)</f>
        <v>80.871647459425674</v>
      </c>
      <c r="N10">
        <f>STDEV(K10:L10)</f>
        <v>5.5464146704726369</v>
      </c>
      <c r="O10" s="3" t="s">
        <v>10</v>
      </c>
      <c r="P10" s="3">
        <v>1.369</v>
      </c>
      <c r="Q10" s="3">
        <v>1.3645</v>
      </c>
      <c r="R10" s="5">
        <f>((P9-$P$5)/$P$5)*100</f>
        <v>43.883984867591394</v>
      </c>
      <c r="S10" s="5">
        <f>((Q9-$Q$5)/$Q$5)*100</f>
        <v>50.436708082174789</v>
      </c>
      <c r="T10" s="5">
        <f>AVERAGE(R10:S10)</f>
        <v>47.160346474883092</v>
      </c>
      <c r="U10">
        <f>STDEV(R10:S10)</f>
        <v>4.6334750202704313</v>
      </c>
      <c r="V10" s="3" t="s">
        <v>10</v>
      </c>
      <c r="W10" s="3">
        <v>1.4137</v>
      </c>
      <c r="X10" s="3">
        <v>1.4804999999999999</v>
      </c>
      <c r="Y10" s="5">
        <f>((W9-$W$5)/$W$5)*100</f>
        <v>72.361262241566621</v>
      </c>
      <c r="Z10" s="5">
        <f>((X9-$X$5)/$X$5)*100</f>
        <v>77.358490566037574</v>
      </c>
      <c r="AA10" s="5">
        <f>AVERAGE(Y10:Z10)</f>
        <v>74.859876403802105</v>
      </c>
      <c r="AB10">
        <f>STDEV(Y10:Z10)</f>
        <v>3.5335740353708998</v>
      </c>
      <c r="AC10" s="3" t="s">
        <v>10</v>
      </c>
      <c r="AD10" s="3">
        <v>1.4131</v>
      </c>
      <c r="AE10" s="3">
        <v>1.4272</v>
      </c>
      <c r="AF10" s="5">
        <f>((AD9-$AD$5)/$AD$5)*100</f>
        <v>38.13559322033894</v>
      </c>
      <c r="AG10" s="5">
        <f>((AE9-$AE$5)/$AE$5)*100</f>
        <v>34.210526315789437</v>
      </c>
      <c r="AH10" s="5">
        <f>AVERAGE(AF10:AG10)</f>
        <v>36.173059768064192</v>
      </c>
      <c r="AI10">
        <f>STDEV(AF10:AG10)</f>
        <v>2.7754414248178447</v>
      </c>
      <c r="AJ10" s="3" t="s">
        <v>10</v>
      </c>
      <c r="AK10" s="3">
        <v>1.3489</v>
      </c>
      <c r="AL10" s="3">
        <v>1.3791</v>
      </c>
      <c r="AM10" s="5">
        <f>((AK9-$AK$5)/$AK$5)*100</f>
        <v>49.869791666666679</v>
      </c>
      <c r="AN10" s="5">
        <f>((AL9-$AL$5)/$AL$5)*100</f>
        <v>43.663911845730112</v>
      </c>
      <c r="AO10" s="5">
        <f>AVERAGE(AM10:AN10)</f>
        <v>46.766851756198392</v>
      </c>
      <c r="AP10">
        <f>STDEV(AM10:AN10)</f>
        <v>4.3882197046130029</v>
      </c>
      <c r="AQ10" s="3" t="s">
        <v>10</v>
      </c>
      <c r="AR10" s="3">
        <v>1.0177</v>
      </c>
      <c r="AS10" s="3">
        <v>0.98860000000000003</v>
      </c>
      <c r="AT10" s="13">
        <f>((AR9-$AR$5)/$AR$5)*100</f>
        <v>-85.231316725978303</v>
      </c>
      <c r="AU10" s="13">
        <f>((AS9-$AS$5)/$AS$5)*100</f>
        <v>-84.555984555984566</v>
      </c>
      <c r="AV10">
        <f>AVERAGE(AT10:AU10)</f>
        <v>-84.893650640981434</v>
      </c>
      <c r="AW10">
        <f>STDEV(AT10:AU10)</f>
        <v>0.47753195695599798</v>
      </c>
    </row>
    <row r="11" spans="1:49" s="9" customFormat="1" x14ac:dyDescent="0.25">
      <c r="A11" s="8" t="s">
        <v>12</v>
      </c>
      <c r="B11" s="8">
        <f>B10-$B$3</f>
        <v>0.21350000000000002</v>
      </c>
      <c r="C11" s="8">
        <f>C10-$C$3</f>
        <v>0.32790000000000008</v>
      </c>
      <c r="D11" s="11">
        <f>B11-$B$5</f>
        <v>0.13149999999999995</v>
      </c>
      <c r="E11" s="11">
        <f>C11-$C$5</f>
        <v>0.2056</v>
      </c>
      <c r="F11" s="11"/>
      <c r="H11" s="8" t="s">
        <v>12</v>
      </c>
      <c r="I11" s="8">
        <f>I10-$I$3</f>
        <v>0.25359999999999983</v>
      </c>
      <c r="J11" s="8">
        <f>J10-$J$3</f>
        <v>0.30650000000000022</v>
      </c>
      <c r="K11" s="11">
        <f>I11-$I$5</f>
        <v>0.15429999999999988</v>
      </c>
      <c r="L11" s="11">
        <f>J11-$J$5</f>
        <v>0.19110000000000005</v>
      </c>
      <c r="M11" s="11"/>
      <c r="O11" s="8" t="s">
        <v>12</v>
      </c>
      <c r="P11" s="8">
        <f>P10-$P$3</f>
        <v>0.13939999999999997</v>
      </c>
      <c r="Q11" s="8">
        <f>Q10-$Q$3</f>
        <v>0.15559000000000012</v>
      </c>
      <c r="R11" s="11">
        <f>P11-$P$5</f>
        <v>6.0100000000000042E-2</v>
      </c>
      <c r="S11" s="11">
        <f>Q11-$Q$5</f>
        <v>7.4300000000000033E-2</v>
      </c>
      <c r="T11" s="11"/>
      <c r="V11" s="8" t="s">
        <v>12</v>
      </c>
      <c r="W11" s="8">
        <f>W10-$W$3</f>
        <v>0.18199999999999994</v>
      </c>
      <c r="X11" s="8">
        <f>X10-$X$3</f>
        <v>0.22709999999999986</v>
      </c>
      <c r="Y11" s="11">
        <f>W11-$W$5</f>
        <v>9.0099999999999847E-2</v>
      </c>
      <c r="Z11" s="11">
        <f>X11-$X$5</f>
        <v>0.11049999999999982</v>
      </c>
      <c r="AA11" s="11"/>
      <c r="AC11" s="8" t="s">
        <v>12</v>
      </c>
      <c r="AD11" s="8">
        <f>AD10-$AD$3</f>
        <v>0.17700000000000005</v>
      </c>
      <c r="AE11" s="8">
        <f>AE10-$AE$3</f>
        <v>0.19179999999999997</v>
      </c>
      <c r="AF11" s="11">
        <f>AD11-$AD$5</f>
        <v>7.0799999999999974E-2</v>
      </c>
      <c r="AG11" s="11">
        <f>AE11-$AE$5</f>
        <v>6.6400000000000015E-2</v>
      </c>
      <c r="AH11" s="11"/>
      <c r="AJ11" s="8" t="s">
        <v>12</v>
      </c>
      <c r="AK11" s="8">
        <f>AK10-$AK$3</f>
        <v>0.12169999999999992</v>
      </c>
      <c r="AL11" s="8">
        <f>AL10-$AL$3</f>
        <v>0.13719999999999999</v>
      </c>
      <c r="AM11" s="11">
        <f>AK11-$AK$5</f>
        <v>4.489999999999994E-2</v>
      </c>
      <c r="AN11" s="11">
        <f>AL11-$AL$5</f>
        <v>6.4599999999999991E-2</v>
      </c>
      <c r="AO11" s="11"/>
      <c r="AQ11" s="8" t="s">
        <v>12</v>
      </c>
      <c r="AR11" s="8">
        <f>AR10-$AR$3</f>
        <v>6.7000000000001503E-3</v>
      </c>
      <c r="AS11" s="8">
        <f>AS10-$AS$3</f>
        <v>8.600000000000052E-3</v>
      </c>
      <c r="AT11" s="14">
        <f>AR11-$AR$5</f>
        <v>-4.9499999999999877E-2</v>
      </c>
      <c r="AU11" s="14">
        <f>AS11-$AS$5</f>
        <v>-4.3200000000000016E-2</v>
      </c>
    </row>
    <row r="12" spans="1:49" x14ac:dyDescent="0.25">
      <c r="A12" s="20" t="s">
        <v>18</v>
      </c>
      <c r="B12" s="3">
        <v>1.4017999999999999</v>
      </c>
      <c r="C12" s="3">
        <v>1.5250999999999999</v>
      </c>
      <c r="D12">
        <f>((B11-$B$5)/$B$5)*100</f>
        <v>160.36585365853637</v>
      </c>
      <c r="E12">
        <f>((C11-$C$5)/$C$5)*100</f>
        <v>168.11120196238747</v>
      </c>
      <c r="F12">
        <f>AVERAGE(D12:E12)</f>
        <v>164.2385278104619</v>
      </c>
      <c r="G12">
        <f>STDEV(D12:E12)</f>
        <v>5.4767883083048385</v>
      </c>
      <c r="H12" t="s">
        <v>18</v>
      </c>
      <c r="I12">
        <v>1.5742</v>
      </c>
      <c r="J12">
        <v>1.8668</v>
      </c>
      <c r="K12">
        <f>((I11-$I$5)/$I$5)*100</f>
        <v>155.38771399798588</v>
      </c>
      <c r="L12">
        <f>((J11-$J$5)/$J$5)*100</f>
        <v>165.59792027729617</v>
      </c>
      <c r="M12">
        <f>AVERAGE(K12:L12)</f>
        <v>160.49281713764103</v>
      </c>
      <c r="N12">
        <f>STDEV(K12:L12)</f>
        <v>7.2197060974137708</v>
      </c>
      <c r="O12" t="s">
        <v>18</v>
      </c>
      <c r="P12">
        <v>1.5555000000000001</v>
      </c>
      <c r="Q12">
        <v>1.5891</v>
      </c>
      <c r="R12">
        <f>((P11-$P$5)/$P$5)*100</f>
        <v>75.788146279949686</v>
      </c>
      <c r="S12">
        <f>((Q11-$Q$5)/$Q$5)*100</f>
        <v>91.401156353795002</v>
      </c>
      <c r="T12">
        <f>AVERAGE(R12:S12)</f>
        <v>83.594651316872344</v>
      </c>
      <c r="U12">
        <f>STDEV(R12:S12)</f>
        <v>11.040065297949901</v>
      </c>
      <c r="V12" t="s">
        <v>18</v>
      </c>
      <c r="W12">
        <v>1.5004</v>
      </c>
      <c r="X12">
        <v>1.6007</v>
      </c>
      <c r="Y12">
        <f>((W11-$W$5)/$W$5)*100</f>
        <v>98.041349292709199</v>
      </c>
      <c r="Z12">
        <f>((X11-$X$5)/$X$5)*100</f>
        <v>94.768439108061557</v>
      </c>
      <c r="AA12">
        <f>AVERAGE(Y12:Z12)</f>
        <v>96.404894200385371</v>
      </c>
      <c r="AB12">
        <f>STDEV(Y12:Z12)</f>
        <v>2.3142969857788636</v>
      </c>
      <c r="AC12" t="s">
        <v>18</v>
      </c>
      <c r="AD12">
        <v>1.2446999999999999</v>
      </c>
      <c r="AE12">
        <v>1.2430000000000001</v>
      </c>
      <c r="AF12">
        <f>((AD11-$AD$5)/$AD$5)*100</f>
        <v>66.6666666666666</v>
      </c>
      <c r="AG12">
        <f>((AE11-$AE$5)/$AE$5)*100</f>
        <v>52.950558213716135</v>
      </c>
      <c r="AH12">
        <f>AVERAGE(AF12:AG12)</f>
        <v>59.808612440191368</v>
      </c>
      <c r="AI12">
        <f>STDEV(AF12:AG12)</f>
        <v>9.6987532985713649</v>
      </c>
      <c r="AJ12" t="s">
        <v>18</v>
      </c>
      <c r="AK12">
        <v>1.2337</v>
      </c>
      <c r="AL12">
        <v>1.2525999999999999</v>
      </c>
      <c r="AM12">
        <f>((AK11-$AK$5)/$AK$5)*100</f>
        <v>58.463541666666607</v>
      </c>
      <c r="AN12">
        <f>((AL11-$AL$5)/$AL$5)*100</f>
        <v>88.980716253443518</v>
      </c>
      <c r="AO12">
        <f>AVERAGE(AM12:AN12)</f>
        <v>73.722128960055059</v>
      </c>
      <c r="AP12">
        <f>STDEV(AM12:AN12)</f>
        <v>21.578901092963733</v>
      </c>
      <c r="AQ12" t="s">
        <v>18</v>
      </c>
      <c r="AR12">
        <v>1.0178</v>
      </c>
      <c r="AS12">
        <v>1.0004999999999999</v>
      </c>
      <c r="AT12" s="1">
        <f>((AR11-$AR$5)/$AR$5)*100</f>
        <v>-88.078291814946354</v>
      </c>
      <c r="AU12" s="1">
        <f>((AS11-$AS$5)/$AS$5)*100</f>
        <v>-83.397683397683323</v>
      </c>
      <c r="AV12">
        <f>AVERAGE(AT12:AU12)</f>
        <v>-85.737987606314846</v>
      </c>
      <c r="AW12">
        <f>STDEV(AT12:AU12)</f>
        <v>3.3096899519255225</v>
      </c>
    </row>
    <row r="13" spans="1:49" s="9" customFormat="1" x14ac:dyDescent="0.25">
      <c r="A13" s="8" t="s">
        <v>19</v>
      </c>
      <c r="B13" s="8">
        <f>B12-$B$3</f>
        <v>0.16700000000000004</v>
      </c>
      <c r="C13" s="8">
        <f>C12-$C$3</f>
        <v>0.28109999999999991</v>
      </c>
      <c r="D13" s="9">
        <f>B13-$B$5</f>
        <v>8.4999999999999964E-2</v>
      </c>
      <c r="E13" s="9">
        <f>C13-$C$5</f>
        <v>0.15879999999999983</v>
      </c>
      <c r="H13" s="11" t="s">
        <v>19</v>
      </c>
      <c r="I13" s="9">
        <f>I12-$I$3</f>
        <v>0.34529999999999994</v>
      </c>
      <c r="J13" s="9">
        <f>J12-$J$3</f>
        <v>0.61580000000000013</v>
      </c>
      <c r="K13" s="9">
        <f>I13-$I$5</f>
        <v>0.246</v>
      </c>
      <c r="L13" s="9">
        <f>J13-$J$5</f>
        <v>0.50039999999999996</v>
      </c>
      <c r="O13" s="11" t="s">
        <v>19</v>
      </c>
      <c r="P13" s="9">
        <f>P12-$P$3</f>
        <v>0.32590000000000008</v>
      </c>
      <c r="Q13" s="9">
        <f>Q12-$Q$3</f>
        <v>0.38019000000000003</v>
      </c>
      <c r="R13" s="9">
        <f>P13-$P$5</f>
        <v>0.24660000000000015</v>
      </c>
      <c r="S13" s="9">
        <f>Q13-$Q$5</f>
        <v>0.29889999999999994</v>
      </c>
      <c r="V13" s="11" t="s">
        <v>19</v>
      </c>
      <c r="W13" s="9">
        <f>W12-$W$3</f>
        <v>0.26869999999999994</v>
      </c>
      <c r="X13" s="9">
        <f>X12-$X$3</f>
        <v>0.34729999999999994</v>
      </c>
      <c r="Y13" s="9">
        <f>W13-$W$5</f>
        <v>0.17679999999999985</v>
      </c>
      <c r="Z13" s="9">
        <f>X13-$X$5</f>
        <v>0.23069999999999991</v>
      </c>
      <c r="AC13" s="11" t="s">
        <v>19</v>
      </c>
      <c r="AD13" s="9">
        <f>AD12-$AD$3</f>
        <v>8.599999999999941E-3</v>
      </c>
      <c r="AE13" s="9">
        <f>AE12-$AE$3</f>
        <v>7.6000000000000512E-3</v>
      </c>
      <c r="AF13" s="9">
        <f>AD13-$AD$5</f>
        <v>-9.7600000000000131E-2</v>
      </c>
      <c r="AG13" s="9">
        <f>AE13-$AE$5</f>
        <v>-0.1177999999999999</v>
      </c>
      <c r="AJ13" s="11" t="s">
        <v>19</v>
      </c>
      <c r="AK13" s="9">
        <f>AK12-$AK$3</f>
        <v>6.4999999999999503E-3</v>
      </c>
      <c r="AL13" s="9">
        <f>AL12-$AL$3</f>
        <v>1.0699999999999932E-2</v>
      </c>
      <c r="AM13" s="9">
        <f>AK13-$AK$5</f>
        <v>-7.0300000000000029E-2</v>
      </c>
      <c r="AN13" s="9">
        <f>AL13-$AL$5</f>
        <v>-6.1900000000000066E-2</v>
      </c>
      <c r="AQ13" s="11" t="s">
        <v>19</v>
      </c>
      <c r="AR13" s="9">
        <f>AR12-$AR$3</f>
        <v>6.8000000000001393E-3</v>
      </c>
      <c r="AS13" s="9">
        <f>AS12-$AS$3</f>
        <v>2.0499999999999963E-2</v>
      </c>
      <c r="AT13" s="18">
        <f>AR13-$AR$5</f>
        <v>-4.9399999999999888E-2</v>
      </c>
      <c r="AU13" s="18">
        <f>AS13-$AS$5</f>
        <v>-3.1300000000000106E-2</v>
      </c>
    </row>
    <row r="14" spans="1:49" x14ac:dyDescent="0.25">
      <c r="A14" s="20" t="s">
        <v>20</v>
      </c>
      <c r="B14" s="3">
        <v>1.2644</v>
      </c>
      <c r="C14" s="3">
        <v>1.3473999999999999</v>
      </c>
      <c r="D14">
        <f>((B13-$B$5)/$B$5)*100</f>
        <v>103.65853658536572</v>
      </c>
      <c r="E14">
        <f>((C13-$C$5)/$C$5)*100</f>
        <v>129.84464431725243</v>
      </c>
      <c r="F14">
        <f>AVERAGE(D14:E14)</f>
        <v>116.75159045130908</v>
      </c>
      <c r="G14">
        <f>STDEV(D14:E14)</f>
        <v>18.516374350098488</v>
      </c>
      <c r="H14" t="s">
        <v>20</v>
      </c>
      <c r="I14">
        <v>1.3923000000000001</v>
      </c>
      <c r="J14">
        <v>1.4601</v>
      </c>
      <c r="K14">
        <f>((I13-$I$5)/$I$5)*100</f>
        <v>247.73413897280983</v>
      </c>
      <c r="L14">
        <f>((J13-$J$5)/$J$5)*100</f>
        <v>433.62218370883818</v>
      </c>
      <c r="M14">
        <f>AVERAGE(K14:L14)</f>
        <v>340.67816134082398</v>
      </c>
      <c r="N14">
        <f>STDEV(K14:L14)</f>
        <v>131.44269697435411</v>
      </c>
      <c r="O14" t="s">
        <v>20</v>
      </c>
      <c r="P14">
        <v>1.6536</v>
      </c>
      <c r="Q14">
        <v>1.7031000000000001</v>
      </c>
      <c r="R14">
        <f>((P13-$P$5)/$P$5)*100</f>
        <v>310.9709962168983</v>
      </c>
      <c r="S14">
        <f>((Q13-$Q$5)/$Q$5)*100</f>
        <v>367.69590355517238</v>
      </c>
      <c r="T14">
        <f>AVERAGE(R14:S14)</f>
        <v>339.33344988603534</v>
      </c>
      <c r="U14">
        <f>STDEV(R14:S14)</f>
        <v>40.110566641072154</v>
      </c>
      <c r="V14" t="s">
        <v>20</v>
      </c>
      <c r="W14">
        <v>1.3953</v>
      </c>
      <c r="X14">
        <v>1.5173000000000001</v>
      </c>
      <c r="Y14">
        <f>((W13-$W$5)/$W$5)*100</f>
        <v>192.38302502720313</v>
      </c>
      <c r="Z14">
        <f>((X13-$X$5)/$X$5)*100</f>
        <v>197.85591766723826</v>
      </c>
      <c r="AA14">
        <f>AVERAGE(Y14:Z14)</f>
        <v>195.1194713472207</v>
      </c>
      <c r="AB14">
        <f>STDEV(Y14:Z14)</f>
        <v>3.8699194984747849</v>
      </c>
      <c r="AC14" t="s">
        <v>20</v>
      </c>
      <c r="AD14">
        <v>1.2436</v>
      </c>
      <c r="AE14">
        <v>1.2393000000000001</v>
      </c>
      <c r="AF14">
        <f>((AD13-$AD$5)/$AD$5)*100</f>
        <v>-91.902071563088569</v>
      </c>
      <c r="AG14">
        <f>((AE13-$AE$5)/$AE$5)*100</f>
        <v>-93.939393939393895</v>
      </c>
      <c r="AH14">
        <f>AVERAGE(AF14:AG14)</f>
        <v>-92.920732751241232</v>
      </c>
      <c r="AI14">
        <f>STDEV(AF14:AG14)</f>
        <v>1.4406044677485872</v>
      </c>
      <c r="AJ14" t="s">
        <v>20</v>
      </c>
      <c r="AK14">
        <v>1.2313000000000001</v>
      </c>
      <c r="AL14">
        <v>1.2466999999999999</v>
      </c>
      <c r="AM14">
        <f>((AK13-$AK$5)/$AK$5)*100</f>
        <v>-91.5364583333334</v>
      </c>
      <c r="AN14">
        <f>((AL13-$AL$5)/$AL$5)*100</f>
        <v>-85.261707988980802</v>
      </c>
      <c r="AO14">
        <f>AVERAGE(AM14:AN14)</f>
        <v>-88.399083161157108</v>
      </c>
      <c r="AP14">
        <f>STDEV(AM14:AN14)</f>
        <v>4.4369185187443456</v>
      </c>
      <c r="AQ14" t="s">
        <v>20</v>
      </c>
      <c r="AR14">
        <v>1.0166999999999999</v>
      </c>
      <c r="AS14">
        <v>0.99470000000000003</v>
      </c>
      <c r="AT14" s="1">
        <f>((AR13-$AR$5)/$AR$5)*100</f>
        <v>-87.900355871885878</v>
      </c>
      <c r="AU14" s="1">
        <f>((AS13-$AS$5)/$AS$5)*100</f>
        <v>-60.424710424710547</v>
      </c>
      <c r="AV14">
        <f>AVERAGE(AT14:AU14)</f>
        <v>-74.162533148298209</v>
      </c>
      <c r="AW14">
        <f>STDEV(AT14:AU14)</f>
        <v>19.428215213174969</v>
      </c>
    </row>
    <row r="15" spans="1:49" s="9" customFormat="1" x14ac:dyDescent="0.25">
      <c r="A15" s="8" t="s">
        <v>21</v>
      </c>
      <c r="B15" s="8">
        <f>B14-$B$3</f>
        <v>2.9600000000000071E-2</v>
      </c>
      <c r="C15" s="8">
        <f>C14-$C$3</f>
        <v>0.10339999999999994</v>
      </c>
      <c r="D15" s="9">
        <f>B15-$B$5</f>
        <v>-5.2400000000000002E-2</v>
      </c>
      <c r="E15" s="9">
        <f>C15-$C$5</f>
        <v>-1.8900000000000139E-2</v>
      </c>
      <c r="H15" s="9" t="s">
        <v>21</v>
      </c>
      <c r="I15" s="9">
        <f>I14-$I$3</f>
        <v>0.16339999999999999</v>
      </c>
      <c r="J15" s="9">
        <f>J14-$J$3</f>
        <v>0.20910000000000006</v>
      </c>
      <c r="K15" s="9">
        <f>I15-$I$5</f>
        <v>6.4100000000000046E-2</v>
      </c>
      <c r="L15" s="9">
        <f>J15-$J$5</f>
        <v>9.3699999999999894E-2</v>
      </c>
      <c r="O15" s="9" t="s">
        <v>21</v>
      </c>
      <c r="P15" s="9">
        <f>P14-$P$3</f>
        <v>0.42399999999999993</v>
      </c>
      <c r="Q15" s="9">
        <f>Q14-$Q$3</f>
        <v>0.49419000000000013</v>
      </c>
      <c r="R15" s="9">
        <f>P15-$P$5</f>
        <v>0.34470000000000001</v>
      </c>
      <c r="S15" s="9">
        <f>Q15-$Q$5</f>
        <v>0.41290000000000004</v>
      </c>
      <c r="V15" s="9" t="s">
        <v>21</v>
      </c>
      <c r="W15" s="9">
        <f>W14-$W$3</f>
        <v>0.16359999999999997</v>
      </c>
      <c r="X15" s="9">
        <f>X14-$X$3</f>
        <v>0.26390000000000002</v>
      </c>
      <c r="Y15" s="9">
        <f>W15-$W$5</f>
        <v>7.1699999999999875E-2</v>
      </c>
      <c r="Z15" s="9">
        <f>X15-$X$5</f>
        <v>0.14729999999999999</v>
      </c>
      <c r="AC15" s="9" t="s">
        <v>21</v>
      </c>
      <c r="AD15" s="9">
        <f>AD14-$AD$3</f>
        <v>7.5000000000000622E-3</v>
      </c>
      <c r="AE15" s="9">
        <f>AE14-$AE$3</f>
        <v>3.9000000000000146E-3</v>
      </c>
      <c r="AF15" s="9">
        <f>AD15-$AD$5</f>
        <v>-9.870000000000001E-2</v>
      </c>
      <c r="AG15" s="9">
        <f>AE15-$AE$5</f>
        <v>-0.12149999999999994</v>
      </c>
      <c r="AJ15" s="9" t="s">
        <v>21</v>
      </c>
      <c r="AK15" s="9">
        <f>AK14-$AK$3</f>
        <v>4.0999999999999925E-3</v>
      </c>
      <c r="AL15" s="9">
        <f>AL14-$AL$3</f>
        <v>4.7999999999999154E-3</v>
      </c>
      <c r="AM15" s="9">
        <f>AK15-$AK$5</f>
        <v>-7.2699999999999987E-2</v>
      </c>
      <c r="AN15" s="9">
        <f>AL15-$AL$5</f>
        <v>-6.7800000000000082E-2</v>
      </c>
      <c r="AQ15" s="9" t="s">
        <v>21</v>
      </c>
      <c r="AR15" s="9">
        <f>AR14-$AR$3</f>
        <v>5.7000000000000384E-3</v>
      </c>
      <c r="AS15" s="9">
        <f>AS14-$AS$3</f>
        <v>1.4700000000000046E-2</v>
      </c>
      <c r="AT15" s="18">
        <f>AR15-$AR$5</f>
        <v>-5.0499999999999989E-2</v>
      </c>
      <c r="AU15" s="18">
        <f>AS15-$AS$5</f>
        <v>-3.7100000000000022E-2</v>
      </c>
    </row>
    <row r="16" spans="1:49" x14ac:dyDescent="0.25">
      <c r="A16" s="20" t="s">
        <v>25</v>
      </c>
      <c r="B16" s="3">
        <v>1.2412000000000001</v>
      </c>
      <c r="C16" s="3">
        <v>1.2473000000000001</v>
      </c>
      <c r="D16">
        <f>((B15-$B$5)/$B$5)*100</f>
        <v>-63.902439024390191</v>
      </c>
      <c r="E16">
        <f>((C15-$C$5)/$C$5)*100</f>
        <v>-15.453802125919974</v>
      </c>
      <c r="F16">
        <f>AVERAGE(D16:E16)</f>
        <v>-39.678120575155084</v>
      </c>
      <c r="G16">
        <f>STDEV(D16:E16)</f>
        <v>34.258359690153064</v>
      </c>
      <c r="H16" s="19" t="s">
        <v>25</v>
      </c>
      <c r="I16">
        <v>1.2371000000000001</v>
      </c>
      <c r="J16">
        <v>1.2583</v>
      </c>
      <c r="K16">
        <f>((I15-$I$5)/$I$5)*100</f>
        <v>64.55186304128911</v>
      </c>
      <c r="L16">
        <f>((J15-$J$5)/$J$5)*100</f>
        <v>81.195840554592507</v>
      </c>
      <c r="M16">
        <f>AVERAGE(K16:L16)</f>
        <v>72.873851797940802</v>
      </c>
      <c r="N16">
        <f>STDEV(K16:L16)</f>
        <v>11.769069365573365</v>
      </c>
      <c r="O16" s="19" t="s">
        <v>25</v>
      </c>
      <c r="P16">
        <v>1.2434000000000001</v>
      </c>
      <c r="Q16">
        <v>1.2157</v>
      </c>
      <c r="R16">
        <f>((P15-$P$5)/$P$5)*100</f>
        <v>434.67843631778101</v>
      </c>
      <c r="S16">
        <f>((Q15-$Q$5)/$Q$5)*100</f>
        <v>507.93455529585384</v>
      </c>
      <c r="T16">
        <f>AVERAGE(R16:S16)</f>
        <v>471.30649580681745</v>
      </c>
      <c r="U16">
        <f>STDEV(R16:S16)</f>
        <v>51.799898492803841</v>
      </c>
      <c r="V16" s="19" t="s">
        <v>25</v>
      </c>
      <c r="W16">
        <v>1.2383</v>
      </c>
      <c r="X16">
        <v>1.2599</v>
      </c>
      <c r="Y16">
        <f>((W15-$W$5)/$W$5)*100</f>
        <v>78.019586507072688</v>
      </c>
      <c r="Z16">
        <f>((X15-$X$5)/$X$5)*100</f>
        <v>126.32933104631212</v>
      </c>
      <c r="AA16">
        <f>AVERAGE(Y16:Z16)</f>
        <v>102.1744587766924</v>
      </c>
      <c r="AB16">
        <f>STDEV(Y16:Z16)</f>
        <v>34.160147961085961</v>
      </c>
      <c r="AC16" s="19" t="s">
        <v>25</v>
      </c>
      <c r="AD16">
        <v>1.2459</v>
      </c>
      <c r="AE16">
        <v>1.2433000000000001</v>
      </c>
      <c r="AF16">
        <f>((AD15-$AD$5)/$AD$5)*100</f>
        <v>-92.93785310734458</v>
      </c>
      <c r="AG16">
        <f>((AE15-$AE$5)/$AE$5)*100</f>
        <v>-96.889952153110031</v>
      </c>
      <c r="AH16">
        <f>AVERAGE(AF16:AG16)</f>
        <v>-94.913902630227312</v>
      </c>
      <c r="AI16">
        <f>STDEV(AF16:AG16)</f>
        <v>2.7945560351816336</v>
      </c>
      <c r="AJ16" s="19" t="s">
        <v>25</v>
      </c>
      <c r="AK16">
        <v>1.2395</v>
      </c>
      <c r="AL16">
        <v>1.2505999999999999</v>
      </c>
      <c r="AM16">
        <f>((AK15-$AK$5)/$AK$5)*100</f>
        <v>-94.661458333333343</v>
      </c>
      <c r="AN16">
        <f>((AL15-$AL$5)/$AL$5)*100</f>
        <v>-93.38842975206623</v>
      </c>
      <c r="AO16">
        <f>AVERAGE(AM16:AN16)</f>
        <v>-94.024944042699786</v>
      </c>
      <c r="AP16">
        <f>STDEV(AM16:AN16)</f>
        <v>0.90016714245826523</v>
      </c>
      <c r="AQ16" s="19" t="s">
        <v>25</v>
      </c>
      <c r="AR16">
        <v>1.0193000000000001</v>
      </c>
      <c r="AS16">
        <v>0.99319999999999997</v>
      </c>
      <c r="AT16" s="1">
        <f>((AR15-$AR$5)/$AR$5)*100</f>
        <v>-89.857651245551537</v>
      </c>
      <c r="AU16" s="1">
        <f>((AS15-$AS$5)/$AS$5)*100</f>
        <v>-71.621621621621571</v>
      </c>
      <c r="AV16">
        <f>AVERAGE(AT16:AU16)</f>
        <v>-80.739636433586554</v>
      </c>
      <c r="AW16">
        <f>STDEV(AT16:AU16)</f>
        <v>12.894820208999597</v>
      </c>
    </row>
    <row r="17" spans="1:49" x14ac:dyDescent="0.25">
      <c r="A17" s="8" t="s">
        <v>26</v>
      </c>
      <c r="B17" s="3">
        <f>B16-$B$3</f>
        <v>6.4000000000001833E-3</v>
      </c>
      <c r="C17" s="3">
        <f>C16-$C$3</f>
        <v>3.3000000000000806E-3</v>
      </c>
      <c r="D17">
        <f>B17-$B$5</f>
        <v>-7.559999999999989E-2</v>
      </c>
      <c r="E17">
        <f>C17-$C$5</f>
        <v>-0.11899999999999999</v>
      </c>
      <c r="H17" s="11" t="s">
        <v>26</v>
      </c>
      <c r="I17">
        <f>I16-$I$3</f>
        <v>8.1999999999999851E-3</v>
      </c>
      <c r="J17">
        <f>J16-$J$3</f>
        <v>7.3000000000000842E-3</v>
      </c>
      <c r="K17">
        <f>I17-$I$5</f>
        <v>-9.1099999999999959E-2</v>
      </c>
      <c r="L17">
        <f>J17-$J$5</f>
        <v>-0.10810000000000008</v>
      </c>
      <c r="O17" s="11" t="s">
        <v>26</v>
      </c>
      <c r="P17">
        <f>P16-$P$3</f>
        <v>1.3800000000000034E-2</v>
      </c>
      <c r="Q17">
        <f>Q16-$Q$3</f>
        <v>6.7900000000000738E-3</v>
      </c>
      <c r="R17">
        <f>P17-$P$5</f>
        <v>-6.5499999999999892E-2</v>
      </c>
      <c r="S17">
        <f>Q17-$Q$5</f>
        <v>-7.4500000000000011E-2</v>
      </c>
      <c r="V17" s="11" t="s">
        <v>26</v>
      </c>
      <c r="W17">
        <f>W16-$W$3</f>
        <v>6.5999999999999392E-3</v>
      </c>
      <c r="X17">
        <f>X16-$X$3</f>
        <v>6.4999999999999503E-3</v>
      </c>
      <c r="Y17">
        <f>W17-$W$5</f>
        <v>-8.5300000000000153E-2</v>
      </c>
      <c r="Z17">
        <f>X17-$X$5</f>
        <v>-0.11010000000000009</v>
      </c>
      <c r="AC17" s="11" t="s">
        <v>26</v>
      </c>
      <c r="AD17">
        <f>AD16-$AD$3</f>
        <v>9.8000000000000309E-3</v>
      </c>
      <c r="AE17">
        <f>AE16-$AE$3</f>
        <v>7.9000000000000181E-3</v>
      </c>
      <c r="AF17">
        <f>AD17-$AD$5</f>
        <v>-9.6400000000000041E-2</v>
      </c>
      <c r="AG17">
        <f>AE17-$AE$5</f>
        <v>-0.11749999999999994</v>
      </c>
      <c r="AJ17" s="11" t="s">
        <v>26</v>
      </c>
      <c r="AK17">
        <f>AK16-$AK$3</f>
        <v>1.2299999999999978E-2</v>
      </c>
      <c r="AL17">
        <f>AL16-$AL$3</f>
        <v>8.69999999999993E-3</v>
      </c>
      <c r="AM17">
        <f>AK17-$AK$5</f>
        <v>-6.4500000000000002E-2</v>
      </c>
      <c r="AN17">
        <f>AL17-$AL$5</f>
        <v>-6.3900000000000068E-2</v>
      </c>
      <c r="AQ17" s="11" t="s">
        <v>26</v>
      </c>
      <c r="AR17">
        <f>AR16-$AR$3</f>
        <v>8.3000000000001961E-3</v>
      </c>
      <c r="AS17">
        <f>AS16-$AS$3</f>
        <v>1.319999999999999E-2</v>
      </c>
      <c r="AT17" s="1">
        <f>AR17-$AR$5</f>
        <v>-4.7899999999999832E-2</v>
      </c>
      <c r="AU17" s="1">
        <f>AS17-$AS$5</f>
        <v>-3.8600000000000079E-2</v>
      </c>
    </row>
    <row r="18" spans="1:49" x14ac:dyDescent="0.25">
      <c r="A18" s="16" t="s">
        <v>27</v>
      </c>
      <c r="B18">
        <v>1.242</v>
      </c>
      <c r="C18">
        <v>1.2471000000000001</v>
      </c>
      <c r="D18">
        <f>((B17-$B$5)/$B$5)*100</f>
        <v>-92.195121951219292</v>
      </c>
      <c r="E18">
        <f>((C17-$C$5)/$C$5)*100</f>
        <v>-97.301717089125034</v>
      </c>
      <c r="F18">
        <f>AVERAGE(D18:E18)</f>
        <v>-94.748419520172163</v>
      </c>
      <c r="G18">
        <f>STDEV(D18:E18)</f>
        <v>3.6109080507874034</v>
      </c>
      <c r="H18" t="s">
        <v>27</v>
      </c>
      <c r="I18">
        <v>1.2390000000000001</v>
      </c>
      <c r="J18">
        <v>1.2664</v>
      </c>
      <c r="K18">
        <f>((I17-$I$5)/$I$5)*100</f>
        <v>-91.742195367573018</v>
      </c>
      <c r="L18">
        <f>((J17-$J$5)/$J$5)*100</f>
        <v>-93.674176776429746</v>
      </c>
      <c r="M18">
        <f>AVERAGE(K18:L18)</f>
        <v>-92.708186072001382</v>
      </c>
      <c r="N18">
        <f>STDEV(K18:L18)</f>
        <v>1.3661171553289324</v>
      </c>
      <c r="O18" t="s">
        <v>27</v>
      </c>
      <c r="P18">
        <v>1.2355</v>
      </c>
      <c r="Q18">
        <v>1.2093</v>
      </c>
      <c r="R18">
        <f>((P17-$P$5)/$P$5)*100</f>
        <v>-82.597730138713686</v>
      </c>
      <c r="S18">
        <f>((Q17-$Q$5)/$Q$5)*100</f>
        <v>-91.647189076147058</v>
      </c>
      <c r="T18">
        <f>AVERAGE(R18:S18)</f>
        <v>-87.122459607430372</v>
      </c>
      <c r="U18">
        <f>STDEV(R18:S18)</f>
        <v>6.3989337807283455</v>
      </c>
      <c r="V18" t="s">
        <v>27</v>
      </c>
      <c r="W18">
        <v>1.2502</v>
      </c>
      <c r="X18">
        <v>1.2586999999999999</v>
      </c>
      <c r="Y18">
        <f>((W17-$W$5)/$W$5)*100</f>
        <v>-92.818280739934792</v>
      </c>
      <c r="Z18">
        <f>((X17-$X$5)/$X$5)*100</f>
        <v>-94.425385934819943</v>
      </c>
      <c r="AA18">
        <f>AVERAGE(Y18:Z18)</f>
        <v>-93.621833337377367</v>
      </c>
      <c r="AB18">
        <f>STDEV(Y18:Z18)</f>
        <v>1.136394981383418</v>
      </c>
      <c r="AC18" t="s">
        <v>27</v>
      </c>
      <c r="AD18">
        <v>1.2457</v>
      </c>
      <c r="AE18">
        <v>1.2475000000000001</v>
      </c>
      <c r="AF18">
        <f>((AD17-$AD$5)/$AD$5)*100</f>
        <v>-90.77212806026364</v>
      </c>
      <c r="AG18">
        <f>((AE17-$AE$5)/$AE$5)*100</f>
        <v>-93.700159489633165</v>
      </c>
      <c r="AH18">
        <f>AVERAGE(AF18:AG18)</f>
        <v>-92.236143774948403</v>
      </c>
      <c r="AI18">
        <f>STDEV(AF18:AG18)</f>
        <v>2.070430879234531</v>
      </c>
      <c r="AJ18" t="s">
        <v>27</v>
      </c>
      <c r="AK18">
        <v>1.2317</v>
      </c>
      <c r="AL18">
        <v>1.2475000000000001</v>
      </c>
      <c r="AM18">
        <f>((AK17-$AK$5)/$AK$5)*100</f>
        <v>-83.984375000000028</v>
      </c>
      <c r="AN18">
        <f>((AL17-$AL$5)/$AL$5)*100</f>
        <v>-88.016528925619923</v>
      </c>
      <c r="AO18">
        <f>AVERAGE(AM18:AN18)</f>
        <v>-86.000451962809976</v>
      </c>
      <c r="AP18">
        <f>STDEV(AM18:AN18)</f>
        <v>2.8511633835937853</v>
      </c>
      <c r="AQ18" t="s">
        <v>27</v>
      </c>
      <c r="AR18">
        <v>1.0266</v>
      </c>
      <c r="AS18">
        <v>1.0093000000000001</v>
      </c>
      <c r="AT18" s="1">
        <f>((AR17-$AR$5)/$AR$5)*100</f>
        <v>-85.231316725978303</v>
      </c>
      <c r="AU18" s="1">
        <f>((AS17-$AS$5)/$AS$5)*100</f>
        <v>-74.517374517374563</v>
      </c>
      <c r="AV18">
        <f>AVERAGE(AT18:AU18)</f>
        <v>-79.87434562167644</v>
      </c>
      <c r="AW18">
        <f>STDEV(AT18:AU18)</f>
        <v>7.5759011889444805</v>
      </c>
    </row>
    <row r="19" spans="1:49" x14ac:dyDescent="0.25">
      <c r="A19" s="17" t="s">
        <v>28</v>
      </c>
      <c r="B19">
        <f>B18-$B$3</f>
        <v>7.2000000000000952E-3</v>
      </c>
      <c r="C19">
        <f>C18-$C$3</f>
        <v>3.1000000000001027E-3</v>
      </c>
      <c r="D19">
        <f>B19-$B$5</f>
        <v>-7.4799999999999978E-2</v>
      </c>
      <c r="E19">
        <f>C19-$C$5</f>
        <v>-0.11919999999999997</v>
      </c>
      <c r="H19" s="9" t="s">
        <v>28</v>
      </c>
      <c r="I19">
        <f>I18-$I$3</f>
        <v>1.0099999999999998E-2</v>
      </c>
      <c r="J19">
        <f>J18-$J$3</f>
        <v>1.540000000000008E-2</v>
      </c>
      <c r="K19">
        <f>I19-$I$5</f>
        <v>-8.9199999999999946E-2</v>
      </c>
      <c r="L19">
        <f>J19-$J$5</f>
        <v>-0.10000000000000009</v>
      </c>
      <c r="O19" s="9" t="s">
        <v>28</v>
      </c>
      <c r="P19">
        <f>P18-$P$3</f>
        <v>5.9000000000000163E-3</v>
      </c>
      <c r="Q19">
        <f>Q18-$Q$3</f>
        <v>3.9000000000011248E-4</v>
      </c>
      <c r="R19">
        <f>P19-$P$5</f>
        <v>-7.339999999999991E-2</v>
      </c>
      <c r="S19">
        <f>Q19-$Q$5</f>
        <v>-8.0899999999999972E-2</v>
      </c>
      <c r="V19" s="9" t="s">
        <v>28</v>
      </c>
      <c r="W19">
        <f>W18-$W$3</f>
        <v>1.8499999999999961E-2</v>
      </c>
      <c r="X19">
        <f>X18-$X$3</f>
        <v>5.2999999999998604E-3</v>
      </c>
      <c r="Y19">
        <f>W19-$W$5</f>
        <v>-7.3400000000000132E-2</v>
      </c>
      <c r="Z19">
        <f>X19-$X$5</f>
        <v>-0.11130000000000018</v>
      </c>
      <c r="AC19" s="9" t="s">
        <v>28</v>
      </c>
      <c r="AD19">
        <f>AD18-$AD$3</f>
        <v>9.6000000000000529E-3</v>
      </c>
      <c r="AE19">
        <f>AE18-$AE$3</f>
        <v>1.21E-2</v>
      </c>
      <c r="AF19">
        <f>AD19-$AD$5</f>
        <v>-9.6600000000000019E-2</v>
      </c>
      <c r="AG19">
        <f>AE19-$AE$5</f>
        <v>-0.11329999999999996</v>
      </c>
      <c r="AJ19" s="9" t="s">
        <v>28</v>
      </c>
      <c r="AK19">
        <f>AK18-$AK$3</f>
        <v>4.4999999999999485E-3</v>
      </c>
      <c r="AL19">
        <f>AL18-$AL$3</f>
        <v>5.6000000000000494E-3</v>
      </c>
      <c r="AM19">
        <f>AK19-$AK$5</f>
        <v>-7.2300000000000031E-2</v>
      </c>
      <c r="AN19">
        <f>AL19-$AL$5</f>
        <v>-6.6999999999999948E-2</v>
      </c>
      <c r="AQ19" s="9" t="s">
        <v>28</v>
      </c>
      <c r="AR19">
        <f>AR18-$AR$3</f>
        <v>1.5600000000000058E-2</v>
      </c>
      <c r="AS19">
        <f>AS18-$AS$3</f>
        <v>2.9300000000000104E-2</v>
      </c>
      <c r="AT19" s="1">
        <f>AR19-$AR$5</f>
        <v>-4.0599999999999969E-2</v>
      </c>
      <c r="AU19" s="1">
        <f>AS19-$AS$5</f>
        <v>-2.2499999999999964E-2</v>
      </c>
    </row>
    <row r="20" spans="1:49" x14ac:dyDescent="0.25">
      <c r="D20">
        <f>((B19-$B$5)/$B$5)*100</f>
        <v>-91.219512195121837</v>
      </c>
      <c r="E20">
        <f>((C19-$C$5)/$C$5)*100</f>
        <v>-97.465249386753811</v>
      </c>
      <c r="F20">
        <f>AVERAGE(D20:E20)</f>
        <v>-94.342380790937824</v>
      </c>
      <c r="G20">
        <f>STDEV(D20:E20)</f>
        <v>4.4164031217119923</v>
      </c>
      <c r="K20">
        <f>((I19-$I$5)/$I$5)*100</f>
        <v>-89.828801611278948</v>
      </c>
      <c r="L20">
        <f>((J19-$J$5)/$J$5)*100</f>
        <v>-86.655112651646391</v>
      </c>
      <c r="M20">
        <f>AVERAGE(K20:L20)</f>
        <v>-88.241957131462669</v>
      </c>
      <c r="N20">
        <f>STDEV(K20:L20)</f>
        <v>2.2441369847330601</v>
      </c>
      <c r="R20">
        <f>((P19-$P$5)/$P$5)*100</f>
        <v>-92.559899117276132</v>
      </c>
      <c r="S20">
        <f>((Q19-$Q$5)/$Q$5)*100</f>
        <v>-99.520236191413318</v>
      </c>
      <c r="T20">
        <f>AVERAGE(R20:S20)</f>
        <v>-96.040067654344725</v>
      </c>
      <c r="U20">
        <f>STDEV(R20:S20)</f>
        <v>4.9217015444665373</v>
      </c>
      <c r="Y20">
        <f>((W19-$W$5)/$W$5)*100</f>
        <v>-79.869423286180691</v>
      </c>
      <c r="Z20">
        <f>((X19-$X$5)/$X$5)*100</f>
        <v>-95.454545454545581</v>
      </c>
      <c r="AA20">
        <f>AVERAGE(Y20:Z20)</f>
        <v>-87.661984370363143</v>
      </c>
      <c r="AB20">
        <f>STDEV(Y20:Z20)</f>
        <v>11.020345570871603</v>
      </c>
      <c r="AF20">
        <f>((AD19-$AD$5)/$AD$5)*100</f>
        <v>-90.960451977401092</v>
      </c>
      <c r="AG20">
        <f>((AE19-$AE$5)/$AE$5)*100</f>
        <v>-90.350877192982452</v>
      </c>
      <c r="AH20">
        <f>AVERAGE(AF20:AG20)</f>
        <v>-90.655664585191772</v>
      </c>
      <c r="AI20">
        <f>STDEV(AF20:AG20)</f>
        <v>0.43103446370274856</v>
      </c>
      <c r="AM20">
        <f>((AK19-$AK$5)/$AK$5)*100</f>
        <v>-94.140625000000071</v>
      </c>
      <c r="AN20">
        <f>((AL19-$AL$5)/$AL$5)*100</f>
        <v>-92.286501377410403</v>
      </c>
      <c r="AO20">
        <f>AVERAGE(AM20:AN20)</f>
        <v>-93.213563188705237</v>
      </c>
      <c r="AP20">
        <f>STDEV(AM20:AN20)</f>
        <v>1.3110633866913213</v>
      </c>
      <c r="AT20" s="1">
        <f>((AR19-$AR$5)/$AR$5)*100</f>
        <v>-72.241992882562187</v>
      </c>
      <c r="AU20" s="1">
        <f>((AS19-$AS$5)/$AS$5)*100</f>
        <v>-43.436293436293312</v>
      </c>
      <c r="AV20">
        <f>AVERAGE(AT20:AU20)</f>
        <v>-57.839143159427749</v>
      </c>
      <c r="AW20">
        <f>STDEV(AT20:AU20)</f>
        <v>20.368705415278303</v>
      </c>
    </row>
    <row r="25" spans="1:49" x14ac:dyDescent="0.25">
      <c r="A25" t="s">
        <v>22</v>
      </c>
      <c r="B25" t="s">
        <v>23</v>
      </c>
      <c r="C25" t="s">
        <v>24</v>
      </c>
      <c r="D25" t="s">
        <v>36</v>
      </c>
      <c r="H25" t="s">
        <v>22</v>
      </c>
      <c r="I25" t="s">
        <v>23</v>
      </c>
      <c r="J25" t="s">
        <v>24</v>
      </c>
      <c r="K25" t="s">
        <v>36</v>
      </c>
      <c r="O25" t="s">
        <v>22</v>
      </c>
      <c r="P25" t="s">
        <v>23</v>
      </c>
      <c r="Q25" t="s">
        <v>24</v>
      </c>
      <c r="R25" t="s">
        <v>36</v>
      </c>
      <c r="V25" t="s">
        <v>22</v>
      </c>
      <c r="W25" t="s">
        <v>23</v>
      </c>
      <c r="X25" t="s">
        <v>24</v>
      </c>
      <c r="Y25" t="s">
        <v>36</v>
      </c>
      <c r="AC25" t="s">
        <v>22</v>
      </c>
      <c r="AD25" t="s">
        <v>23</v>
      </c>
      <c r="AE25" t="s">
        <v>24</v>
      </c>
      <c r="AF25" t="s">
        <v>36</v>
      </c>
      <c r="AJ25" t="s">
        <v>22</v>
      </c>
      <c r="AK25" t="s">
        <v>23</v>
      </c>
      <c r="AL25" t="s">
        <v>24</v>
      </c>
      <c r="AM25" t="s">
        <v>37</v>
      </c>
      <c r="AQ25" t="s">
        <v>22</v>
      </c>
      <c r="AR25" t="s">
        <v>23</v>
      </c>
      <c r="AS25" t="s">
        <v>24</v>
      </c>
      <c r="AT25" s="22" t="s">
        <v>36</v>
      </c>
    </row>
    <row r="26" spans="1:49" x14ac:dyDescent="0.25">
      <c r="A26">
        <v>0</v>
      </c>
      <c r="B26">
        <v>0</v>
      </c>
      <c r="C26">
        <v>1</v>
      </c>
      <c r="D26">
        <v>1</v>
      </c>
      <c r="E26">
        <v>1</v>
      </c>
      <c r="H26">
        <v>0</v>
      </c>
      <c r="I26">
        <v>0</v>
      </c>
      <c r="J26">
        <v>1</v>
      </c>
      <c r="K26">
        <v>1</v>
      </c>
      <c r="L26">
        <v>1</v>
      </c>
      <c r="O26">
        <v>0</v>
      </c>
      <c r="P26">
        <v>0</v>
      </c>
      <c r="Q26">
        <v>1</v>
      </c>
      <c r="R26">
        <v>1</v>
      </c>
      <c r="S26">
        <v>1</v>
      </c>
      <c r="V26">
        <v>0</v>
      </c>
      <c r="W26">
        <v>0</v>
      </c>
      <c r="X26">
        <v>1</v>
      </c>
      <c r="Y26">
        <v>1</v>
      </c>
      <c r="Z26">
        <v>1</v>
      </c>
      <c r="AC26">
        <v>0</v>
      </c>
      <c r="AD26">
        <v>0</v>
      </c>
      <c r="AE26">
        <v>1</v>
      </c>
      <c r="AF26">
        <v>1</v>
      </c>
      <c r="AG26">
        <v>1</v>
      </c>
      <c r="AJ26">
        <v>0</v>
      </c>
      <c r="AK26">
        <v>0</v>
      </c>
      <c r="AL26">
        <v>1</v>
      </c>
      <c r="AM26">
        <v>1</v>
      </c>
      <c r="AN26">
        <v>1</v>
      </c>
      <c r="AQ26">
        <v>0</v>
      </c>
      <c r="AR26">
        <v>0</v>
      </c>
      <c r="AS26">
        <v>1</v>
      </c>
      <c r="AT26" s="13">
        <v>1</v>
      </c>
      <c r="AU26" s="13">
        <v>1</v>
      </c>
    </row>
    <row r="27" spans="1:49" x14ac:dyDescent="0.25">
      <c r="A27">
        <v>2</v>
      </c>
      <c r="B27">
        <v>34</v>
      </c>
      <c r="C27">
        <v>15.8</v>
      </c>
      <c r="D27">
        <f>SQRT(((C27)^2)+((1)^2))</f>
        <v>15.831613941730641</v>
      </c>
      <c r="E27">
        <v>15.8</v>
      </c>
      <c r="H27">
        <v>2</v>
      </c>
      <c r="I27">
        <v>27</v>
      </c>
      <c r="J27">
        <v>1.3</v>
      </c>
      <c r="K27">
        <f>SQRT(((J27)^2)+((1)^2))</f>
        <v>1.6401219466856727</v>
      </c>
      <c r="L27">
        <v>1.6</v>
      </c>
      <c r="O27">
        <v>2</v>
      </c>
      <c r="P27">
        <v>30</v>
      </c>
      <c r="Q27">
        <v>21</v>
      </c>
      <c r="R27">
        <f>SQRT(((Q27)^2)+((1)^2))</f>
        <v>21.023796041628639</v>
      </c>
      <c r="S27">
        <v>21</v>
      </c>
      <c r="V27">
        <v>2</v>
      </c>
      <c r="W27">
        <v>35</v>
      </c>
      <c r="X27">
        <v>20.9</v>
      </c>
      <c r="Y27">
        <f>SQRT(((X27)^2)+((1)^2))</f>
        <v>20.92390976849212</v>
      </c>
      <c r="Z27">
        <v>20.9</v>
      </c>
      <c r="AC27">
        <v>2</v>
      </c>
      <c r="AD27">
        <v>27</v>
      </c>
      <c r="AE27">
        <v>13.7</v>
      </c>
      <c r="AF27">
        <f>SQRT(((AE27)^2)+((1)^2))</f>
        <v>13.736447866897759</v>
      </c>
      <c r="AG27">
        <v>13.7</v>
      </c>
      <c r="AJ27">
        <v>2</v>
      </c>
      <c r="AK27">
        <v>34</v>
      </c>
      <c r="AL27">
        <v>17.3</v>
      </c>
      <c r="AM27">
        <f>SQRT(((AL27)^2)+((1)^2))</f>
        <v>17.32887763243771</v>
      </c>
      <c r="AN27">
        <v>17.3</v>
      </c>
      <c r="AQ27">
        <v>2</v>
      </c>
      <c r="AR27">
        <v>-82</v>
      </c>
      <c r="AS27">
        <v>1.5</v>
      </c>
      <c r="AT27" s="13">
        <f>SQRT(((AS27)^2)+((1)^2))</f>
        <v>1.8027756377319946</v>
      </c>
      <c r="AU27" s="13">
        <v>1.8</v>
      </c>
    </row>
    <row r="28" spans="1:49" x14ac:dyDescent="0.25">
      <c r="A28">
        <v>4</v>
      </c>
      <c r="B28">
        <v>77</v>
      </c>
      <c r="C28">
        <v>0.1</v>
      </c>
      <c r="D28">
        <f t="shared" ref="D28:D33" si="0">SQRT(((C28)^2)+((1)^2))</f>
        <v>1.004987562112089</v>
      </c>
      <c r="E28">
        <v>1</v>
      </c>
      <c r="H28">
        <v>4</v>
      </c>
      <c r="I28">
        <v>81</v>
      </c>
      <c r="J28">
        <v>5.6</v>
      </c>
      <c r="K28">
        <f t="shared" ref="K28:K33" si="1">SQRT(((J28)^2)+((1)^2))</f>
        <v>5.6885850613311568</v>
      </c>
      <c r="L28">
        <v>5.7</v>
      </c>
      <c r="O28">
        <v>4</v>
      </c>
      <c r="P28">
        <v>47</v>
      </c>
      <c r="Q28">
        <v>4.5999999999999996</v>
      </c>
      <c r="R28">
        <f t="shared" ref="R28:R33" si="2">SQRT(((Q28)^2)+((1)^2))</f>
        <v>4.7074409183759274</v>
      </c>
      <c r="S28">
        <v>4.7</v>
      </c>
      <c r="V28">
        <v>4</v>
      </c>
      <c r="W28">
        <v>75</v>
      </c>
      <c r="X28">
        <v>3.5</v>
      </c>
      <c r="Y28">
        <f t="shared" ref="Y28:Y33" si="3">SQRT(((X28)^2)+((1)^2))</f>
        <v>3.640054944640259</v>
      </c>
      <c r="Z28">
        <v>3.6</v>
      </c>
      <c r="AC28">
        <v>4</v>
      </c>
      <c r="AD28">
        <v>36</v>
      </c>
      <c r="AE28">
        <v>2.8</v>
      </c>
      <c r="AF28">
        <f t="shared" ref="AF28:AF33" si="4">SQRT(((AE28)^2)+((1)^2))</f>
        <v>2.9732137494637012</v>
      </c>
      <c r="AG28">
        <v>3</v>
      </c>
      <c r="AJ28">
        <v>4</v>
      </c>
      <c r="AK28">
        <v>47</v>
      </c>
      <c r="AL28">
        <v>4.4000000000000004</v>
      </c>
      <c r="AM28">
        <f t="shared" ref="AM28:AM33" si="5">SQRT(((AL28)^2)+((1)^2))</f>
        <v>4.512205669071391</v>
      </c>
      <c r="AN28">
        <v>4.5</v>
      </c>
      <c r="AQ28">
        <v>4</v>
      </c>
      <c r="AR28">
        <v>-85</v>
      </c>
      <c r="AS28">
        <v>0.5</v>
      </c>
      <c r="AT28" s="13">
        <f t="shared" ref="AT28:AT33" si="6">SQRT(((AS28)^2)+((1)^2))</f>
        <v>1.1180339887498949</v>
      </c>
      <c r="AU28" s="13">
        <v>1.1000000000000001</v>
      </c>
    </row>
    <row r="29" spans="1:49" x14ac:dyDescent="0.25">
      <c r="A29">
        <v>6</v>
      </c>
      <c r="B29">
        <v>164</v>
      </c>
      <c r="C29">
        <v>5.5</v>
      </c>
      <c r="D29">
        <f t="shared" si="0"/>
        <v>5.5901699437494745</v>
      </c>
      <c r="E29">
        <v>5.6</v>
      </c>
      <c r="H29">
        <v>6</v>
      </c>
      <c r="I29">
        <v>160</v>
      </c>
      <c r="J29">
        <v>7.2</v>
      </c>
      <c r="K29">
        <f t="shared" si="1"/>
        <v>7.2691127381544991</v>
      </c>
      <c r="L29">
        <v>7.3</v>
      </c>
      <c r="O29">
        <v>6</v>
      </c>
      <c r="P29">
        <v>84</v>
      </c>
      <c r="Q29">
        <v>11</v>
      </c>
      <c r="R29">
        <f t="shared" si="2"/>
        <v>11.045361017187261</v>
      </c>
      <c r="S29">
        <v>11</v>
      </c>
      <c r="V29">
        <v>6</v>
      </c>
      <c r="W29">
        <v>96</v>
      </c>
      <c r="X29">
        <v>2.2999999999999998</v>
      </c>
      <c r="Y29">
        <f t="shared" si="3"/>
        <v>2.5079872407968904</v>
      </c>
      <c r="Z29">
        <v>2.5</v>
      </c>
      <c r="AC29">
        <v>6</v>
      </c>
      <c r="AD29">
        <v>60</v>
      </c>
      <c r="AE29">
        <v>9.6999999999999993</v>
      </c>
      <c r="AF29">
        <f t="shared" si="4"/>
        <v>9.7514101544340743</v>
      </c>
      <c r="AG29">
        <v>9.8000000000000007</v>
      </c>
      <c r="AJ29">
        <v>6</v>
      </c>
      <c r="AK29">
        <v>74</v>
      </c>
      <c r="AL29">
        <v>21.6</v>
      </c>
      <c r="AM29">
        <f t="shared" si="5"/>
        <v>21.623135757794245</v>
      </c>
      <c r="AN29">
        <v>21.6</v>
      </c>
      <c r="AQ29">
        <v>6</v>
      </c>
      <c r="AR29">
        <v>-85</v>
      </c>
      <c r="AS29">
        <v>3.3</v>
      </c>
      <c r="AT29" s="13">
        <f t="shared" si="6"/>
        <v>3.4481879299133333</v>
      </c>
      <c r="AU29" s="13">
        <v>3.4</v>
      </c>
    </row>
    <row r="30" spans="1:49" x14ac:dyDescent="0.25">
      <c r="A30">
        <v>20</v>
      </c>
      <c r="B30">
        <v>117</v>
      </c>
      <c r="C30">
        <v>18.5</v>
      </c>
      <c r="D30">
        <f t="shared" si="0"/>
        <v>18.527007313648905</v>
      </c>
      <c r="E30">
        <v>18.5</v>
      </c>
      <c r="H30">
        <v>20</v>
      </c>
      <c r="I30">
        <v>341</v>
      </c>
      <c r="J30">
        <v>131.4</v>
      </c>
      <c r="K30">
        <f t="shared" si="1"/>
        <v>131.40380511994317</v>
      </c>
      <c r="L30">
        <v>131.4</v>
      </c>
      <c r="O30">
        <v>20</v>
      </c>
      <c r="P30">
        <v>339</v>
      </c>
      <c r="Q30">
        <v>40.1</v>
      </c>
      <c r="R30">
        <f t="shared" si="2"/>
        <v>40.112466889983224</v>
      </c>
      <c r="S30">
        <v>40.1</v>
      </c>
      <c r="V30">
        <v>20</v>
      </c>
      <c r="W30">
        <v>195</v>
      </c>
      <c r="X30">
        <v>3.9</v>
      </c>
      <c r="Y30">
        <f t="shared" si="3"/>
        <v>4.026164427839479</v>
      </c>
      <c r="Z30">
        <v>4</v>
      </c>
      <c r="AC30">
        <v>20</v>
      </c>
      <c r="AD30">
        <v>-93</v>
      </c>
      <c r="AE30">
        <v>1.4</v>
      </c>
      <c r="AF30">
        <f t="shared" si="4"/>
        <v>1.7204650534085253</v>
      </c>
      <c r="AG30">
        <v>1</v>
      </c>
      <c r="AJ30">
        <v>20</v>
      </c>
      <c r="AK30">
        <v>-88</v>
      </c>
      <c r="AL30">
        <v>4.4000000000000004</v>
      </c>
      <c r="AM30">
        <f t="shared" si="5"/>
        <v>4.512205669071391</v>
      </c>
      <c r="AN30">
        <v>4.5</v>
      </c>
      <c r="AQ30">
        <v>20</v>
      </c>
      <c r="AR30">
        <v>-74</v>
      </c>
      <c r="AS30">
        <v>19.399999999999999</v>
      </c>
      <c r="AT30" s="13">
        <f t="shared" si="6"/>
        <v>19.425756098540926</v>
      </c>
      <c r="AU30" s="13">
        <v>19.399999999999999</v>
      </c>
    </row>
    <row r="31" spans="1:49" x14ac:dyDescent="0.25">
      <c r="A31">
        <v>24</v>
      </c>
      <c r="B31">
        <v>-40</v>
      </c>
      <c r="C31">
        <v>34.299999999999997</v>
      </c>
      <c r="D31">
        <f t="shared" si="0"/>
        <v>34.314574163174456</v>
      </c>
      <c r="E31">
        <v>34.299999999999997</v>
      </c>
      <c r="H31">
        <v>24</v>
      </c>
      <c r="I31">
        <v>73</v>
      </c>
      <c r="J31">
        <v>11.8</v>
      </c>
      <c r="K31">
        <f t="shared" si="1"/>
        <v>11.84229707446997</v>
      </c>
      <c r="L31">
        <v>11.8</v>
      </c>
      <c r="O31">
        <v>24</v>
      </c>
      <c r="P31">
        <v>471</v>
      </c>
      <c r="Q31">
        <v>51.8</v>
      </c>
      <c r="R31">
        <f t="shared" si="2"/>
        <v>51.809651610486632</v>
      </c>
      <c r="S31">
        <v>51.8</v>
      </c>
      <c r="V31">
        <v>24</v>
      </c>
      <c r="W31">
        <v>102</v>
      </c>
      <c r="X31">
        <v>34.200000000000003</v>
      </c>
      <c r="Y31">
        <f t="shared" si="3"/>
        <v>34.214616759507919</v>
      </c>
      <c r="Z31">
        <v>34.200000000000003</v>
      </c>
      <c r="AC31">
        <v>24</v>
      </c>
      <c r="AD31">
        <v>-95</v>
      </c>
      <c r="AE31">
        <v>2.8</v>
      </c>
      <c r="AF31">
        <f t="shared" si="4"/>
        <v>2.9732137494637012</v>
      </c>
      <c r="AG31">
        <v>1.7</v>
      </c>
      <c r="AJ31">
        <v>24</v>
      </c>
      <c r="AK31">
        <v>-94</v>
      </c>
      <c r="AL31">
        <v>0.9</v>
      </c>
      <c r="AM31">
        <f t="shared" si="5"/>
        <v>1.3453624047073711</v>
      </c>
      <c r="AN31">
        <v>1.3</v>
      </c>
      <c r="AQ31">
        <v>24</v>
      </c>
      <c r="AR31">
        <v>-81</v>
      </c>
      <c r="AS31">
        <v>12.9</v>
      </c>
      <c r="AT31" s="13">
        <f t="shared" si="6"/>
        <v>12.938701635017324</v>
      </c>
      <c r="AU31" s="13">
        <v>13</v>
      </c>
    </row>
    <row r="32" spans="1:49" x14ac:dyDescent="0.25">
      <c r="A32">
        <v>48</v>
      </c>
      <c r="B32">
        <v>-95</v>
      </c>
      <c r="C32">
        <v>3.6</v>
      </c>
      <c r="D32">
        <f t="shared" si="0"/>
        <v>3.7363083384538811</v>
      </c>
      <c r="E32">
        <v>3.7</v>
      </c>
      <c r="H32">
        <v>48</v>
      </c>
      <c r="I32">
        <v>-93</v>
      </c>
      <c r="J32">
        <v>1.4</v>
      </c>
      <c r="K32">
        <f t="shared" si="1"/>
        <v>1.7204650534085253</v>
      </c>
      <c r="L32">
        <v>1.7</v>
      </c>
      <c r="O32">
        <v>48</v>
      </c>
      <c r="P32">
        <v>-87</v>
      </c>
      <c r="Q32">
        <v>6.4</v>
      </c>
      <c r="R32">
        <f t="shared" si="2"/>
        <v>6.4776538962806596</v>
      </c>
      <c r="S32">
        <v>6.5</v>
      </c>
      <c r="V32">
        <v>48</v>
      </c>
      <c r="W32">
        <v>-94</v>
      </c>
      <c r="X32">
        <v>1.1000000000000001</v>
      </c>
      <c r="Y32">
        <f t="shared" si="3"/>
        <v>1.4866068747318506</v>
      </c>
      <c r="Z32">
        <v>1.5</v>
      </c>
      <c r="AC32">
        <v>48</v>
      </c>
      <c r="AD32">
        <v>-92</v>
      </c>
      <c r="AE32">
        <v>2.1</v>
      </c>
      <c r="AF32">
        <f t="shared" si="4"/>
        <v>2.3259406699226015</v>
      </c>
      <c r="AG32">
        <v>2.2999999999999998</v>
      </c>
      <c r="AJ32">
        <v>48</v>
      </c>
      <c r="AK32">
        <v>-86</v>
      </c>
      <c r="AL32">
        <v>2.9</v>
      </c>
      <c r="AM32">
        <f t="shared" si="5"/>
        <v>3.0675723300355937</v>
      </c>
      <c r="AN32">
        <v>3.1</v>
      </c>
      <c r="AQ32">
        <v>48</v>
      </c>
      <c r="AR32">
        <v>-80</v>
      </c>
      <c r="AS32">
        <v>7.6</v>
      </c>
      <c r="AT32" s="13">
        <f t="shared" si="6"/>
        <v>7.6655071586947203</v>
      </c>
      <c r="AU32" s="13">
        <v>7.7</v>
      </c>
    </row>
    <row r="33" spans="1:47" x14ac:dyDescent="0.25">
      <c r="A33">
        <v>72</v>
      </c>
      <c r="B33">
        <v>-94</v>
      </c>
      <c r="C33">
        <v>4.4000000000000004</v>
      </c>
      <c r="D33">
        <f t="shared" si="0"/>
        <v>4.512205669071391</v>
      </c>
      <c r="E33">
        <v>4.5</v>
      </c>
      <c r="H33">
        <v>72</v>
      </c>
      <c r="I33">
        <v>-88.2</v>
      </c>
      <c r="J33">
        <v>2.2000000000000002</v>
      </c>
      <c r="K33">
        <f t="shared" si="1"/>
        <v>2.4166091947189146</v>
      </c>
      <c r="L33">
        <v>2.4</v>
      </c>
      <c r="O33">
        <v>72</v>
      </c>
      <c r="P33">
        <v>-96</v>
      </c>
      <c r="Q33">
        <v>4.9000000000000004</v>
      </c>
      <c r="R33">
        <f t="shared" si="2"/>
        <v>5.0009999000199956</v>
      </c>
      <c r="S33">
        <v>5</v>
      </c>
      <c r="V33">
        <v>72</v>
      </c>
      <c r="W33">
        <v>-88</v>
      </c>
      <c r="X33">
        <v>11</v>
      </c>
      <c r="Y33">
        <f t="shared" si="3"/>
        <v>11.045361017187261</v>
      </c>
      <c r="Z33">
        <v>11</v>
      </c>
      <c r="AC33">
        <v>72</v>
      </c>
      <c r="AD33">
        <v>-91</v>
      </c>
      <c r="AE33">
        <v>0.4</v>
      </c>
      <c r="AF33">
        <f t="shared" si="4"/>
        <v>1.077032961426901</v>
      </c>
      <c r="AG33">
        <v>1.1000000000000001</v>
      </c>
      <c r="AJ33">
        <v>72</v>
      </c>
      <c r="AK33">
        <v>-93</v>
      </c>
      <c r="AL33">
        <v>1.3</v>
      </c>
      <c r="AM33">
        <f t="shared" si="5"/>
        <v>1.6401219466856727</v>
      </c>
      <c r="AN33">
        <v>1.6</v>
      </c>
      <c r="AQ33">
        <v>72</v>
      </c>
      <c r="AR33">
        <v>-58</v>
      </c>
      <c r="AS33">
        <v>20.399999999999999</v>
      </c>
      <c r="AT33" s="13">
        <f t="shared" si="6"/>
        <v>20.424495097798623</v>
      </c>
      <c r="AU33" s="13">
        <v>20.399999999999999</v>
      </c>
    </row>
  </sheetData>
  <mergeCells count="7">
    <mergeCell ref="AJ1:AL1"/>
    <mergeCell ref="AQ1:AS1"/>
    <mergeCell ref="A1:C1"/>
    <mergeCell ref="H1:J1"/>
    <mergeCell ref="O1:Q1"/>
    <mergeCell ref="V1:X1"/>
    <mergeCell ref="AC1:AE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12"/>
  <sheetViews>
    <sheetView workbookViewId="0">
      <selection activeCell="H25" sqref="H25"/>
    </sheetView>
  </sheetViews>
  <sheetFormatPr defaultColWidth="8.85546875" defaultRowHeight="15" x14ac:dyDescent="0.25"/>
  <cols>
    <col min="1" max="1" width="25.85546875" bestFit="1" customWidth="1"/>
  </cols>
  <sheetData>
    <row r="1" spans="1:2" x14ac:dyDescent="0.25">
      <c r="A1" s="21" t="s">
        <v>3</v>
      </c>
      <c r="B1" s="21">
        <v>1</v>
      </c>
    </row>
    <row r="2" spans="1:2" x14ac:dyDescent="0.25">
      <c r="A2" t="s">
        <v>2</v>
      </c>
      <c r="B2">
        <v>1.2253000000000001</v>
      </c>
    </row>
    <row r="3" spans="1:2" x14ac:dyDescent="0.25">
      <c r="A3" t="s">
        <v>31</v>
      </c>
      <c r="B3">
        <v>1.2350000000000001</v>
      </c>
    </row>
    <row r="4" spans="1:2" x14ac:dyDescent="0.25">
      <c r="A4" t="s">
        <v>29</v>
      </c>
      <c r="B4">
        <f>(B3-$B$2)*100</f>
        <v>0.97000000000000419</v>
      </c>
    </row>
    <row r="5" spans="1:2" x14ac:dyDescent="0.25">
      <c r="A5" t="s">
        <v>30</v>
      </c>
      <c r="B5">
        <v>1.2231000000000001</v>
      </c>
    </row>
    <row r="6" spans="1:2" x14ac:dyDescent="0.25">
      <c r="A6" t="s">
        <v>32</v>
      </c>
      <c r="B6">
        <f>(B5-$B$2)*100</f>
        <v>-0.21999999999999797</v>
      </c>
    </row>
    <row r="7" spans="1:2" x14ac:dyDescent="0.25">
      <c r="A7" t="s">
        <v>33</v>
      </c>
      <c r="B7">
        <v>1.2337</v>
      </c>
    </row>
    <row r="8" spans="1:2" x14ac:dyDescent="0.25">
      <c r="A8" t="s">
        <v>34</v>
      </c>
      <c r="B8">
        <f>(B7-$B$2)*100</f>
        <v>0.83999999999999631</v>
      </c>
    </row>
    <row r="12" spans="1:2" x14ac:dyDescent="0.25">
      <c r="B12" t="s">
        <v>35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8"/>
  <sheetViews>
    <sheetView workbookViewId="0">
      <selection activeCell="G17" sqref="G17"/>
    </sheetView>
  </sheetViews>
  <sheetFormatPr defaultRowHeight="15" x14ac:dyDescent="0.25"/>
  <cols>
    <col min="2" max="3" width="30" bestFit="1" customWidth="1"/>
    <col min="4" max="4" width="23.5703125" bestFit="1" customWidth="1"/>
    <col min="5" max="5" width="26.28515625" bestFit="1" customWidth="1"/>
    <col min="6" max="6" width="23.5703125" bestFit="1" customWidth="1"/>
    <col min="7" max="7" width="24.5703125" bestFit="1" customWidth="1"/>
    <col min="8" max="8" width="16" bestFit="1" customWidth="1"/>
  </cols>
  <sheetData>
    <row r="1" spans="1:8" x14ac:dyDescent="0.25">
      <c r="A1" t="s">
        <v>38</v>
      </c>
      <c r="B1" t="s">
        <v>0</v>
      </c>
      <c r="C1" t="s">
        <v>4</v>
      </c>
      <c r="D1" t="s">
        <v>5</v>
      </c>
      <c r="E1" t="s">
        <v>6</v>
      </c>
      <c r="F1" t="s">
        <v>13</v>
      </c>
      <c r="G1" t="s">
        <v>14</v>
      </c>
      <c r="H1" t="s">
        <v>15</v>
      </c>
    </row>
    <row r="2" spans="1:8" x14ac:dyDescent="0.25">
      <c r="A2">
        <v>0</v>
      </c>
      <c r="B2" t="s">
        <v>39</v>
      </c>
      <c r="C2" t="s">
        <v>39</v>
      </c>
      <c r="D2" t="s">
        <v>39</v>
      </c>
      <c r="E2" t="s">
        <v>39</v>
      </c>
      <c r="F2" t="s">
        <v>39</v>
      </c>
      <c r="G2" t="s">
        <v>39</v>
      </c>
      <c r="H2" t="s">
        <v>39</v>
      </c>
    </row>
    <row r="3" spans="1:8" x14ac:dyDescent="0.25">
      <c r="A3">
        <v>2</v>
      </c>
      <c r="B3" t="s">
        <v>40</v>
      </c>
      <c r="C3" t="s">
        <v>40</v>
      </c>
      <c r="D3" t="s">
        <v>41</v>
      </c>
      <c r="E3" t="s">
        <v>39</v>
      </c>
      <c r="F3" t="s">
        <v>39</v>
      </c>
      <c r="G3" t="s">
        <v>39</v>
      </c>
      <c r="H3" t="s">
        <v>42</v>
      </c>
    </row>
    <row r="4" spans="1:8" x14ac:dyDescent="0.25">
      <c r="A4">
        <v>4</v>
      </c>
      <c r="B4" t="s">
        <v>43</v>
      </c>
      <c r="C4" t="s">
        <v>43</v>
      </c>
      <c r="D4" t="s">
        <v>43</v>
      </c>
      <c r="E4" t="s">
        <v>44</v>
      </c>
      <c r="F4" t="s">
        <v>45</v>
      </c>
      <c r="G4" t="s">
        <v>46</v>
      </c>
      <c r="H4" t="s">
        <v>47</v>
      </c>
    </row>
    <row r="5" spans="1:8" x14ac:dyDescent="0.25">
      <c r="A5">
        <v>6</v>
      </c>
      <c r="B5" s="24" t="s">
        <v>48</v>
      </c>
      <c r="C5" s="24"/>
      <c r="D5" s="24"/>
      <c r="E5" s="24"/>
      <c r="F5" s="24"/>
      <c r="G5" s="24"/>
      <c r="H5" s="24"/>
    </row>
    <row r="6" spans="1:8" x14ac:dyDescent="0.25">
      <c r="A6">
        <v>20</v>
      </c>
      <c r="B6" t="s">
        <v>49</v>
      </c>
      <c r="C6" t="s">
        <v>49</v>
      </c>
      <c r="D6" t="s">
        <v>50</v>
      </c>
      <c r="E6" t="s">
        <v>51</v>
      </c>
      <c r="F6" t="s">
        <v>52</v>
      </c>
      <c r="G6" t="s">
        <v>52</v>
      </c>
      <c r="H6" t="s">
        <v>52</v>
      </c>
    </row>
    <row r="7" spans="1:8" x14ac:dyDescent="0.25">
      <c r="A7">
        <v>24</v>
      </c>
      <c r="B7" t="s">
        <v>53</v>
      </c>
      <c r="C7" t="s">
        <v>53</v>
      </c>
      <c r="D7" t="s">
        <v>54</v>
      </c>
      <c r="E7" t="s">
        <v>55</v>
      </c>
      <c r="F7" t="s">
        <v>52</v>
      </c>
      <c r="G7" t="s">
        <v>52</v>
      </c>
      <c r="H7" t="s">
        <v>52</v>
      </c>
    </row>
    <row r="8" spans="1:8" x14ac:dyDescent="0.25">
      <c r="A8">
        <v>48</v>
      </c>
      <c r="B8" t="s">
        <v>52</v>
      </c>
      <c r="C8" t="s">
        <v>52</v>
      </c>
      <c r="D8" t="s">
        <v>52</v>
      </c>
      <c r="E8" t="s">
        <v>52</v>
      </c>
      <c r="F8" t="s">
        <v>52</v>
      </c>
      <c r="G8" t="s">
        <v>52</v>
      </c>
      <c r="H8" t="s">
        <v>52</v>
      </c>
    </row>
  </sheetData>
  <mergeCells count="1">
    <mergeCell ref="B5:H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A6BBB8DFA1DFB47BFC891CCAEAA8B97" ma:contentTypeVersion="13" ma:contentTypeDescription="Create a new document." ma:contentTypeScope="" ma:versionID="a4d0759dc62638908fc3adfcab5949f8">
  <xsd:schema xmlns:xsd="http://www.w3.org/2001/XMLSchema" xmlns:xs="http://www.w3.org/2001/XMLSchema" xmlns:p="http://schemas.microsoft.com/office/2006/metadata/properties" xmlns:ns3="bd3acec8-05b3-4725-8195-157b914714bd" xmlns:ns4="234fb299-2bbf-4c99-8d90-ddfcd796960e" targetNamespace="http://schemas.microsoft.com/office/2006/metadata/properties" ma:root="true" ma:fieldsID="127b0ce2e0e5363551415c05b0800067" ns3:_="" ns4:_="">
    <xsd:import namespace="bd3acec8-05b3-4725-8195-157b914714bd"/>
    <xsd:import namespace="234fb299-2bbf-4c99-8d90-ddfcd796960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DateTaken" minOccurs="0"/>
                <xsd:element ref="ns3:MediaServiceLocation" minOccurs="0"/>
                <xsd:element ref="ns3:MediaServiceOCR" minOccurs="0"/>
                <xsd:element ref="ns3:MediaServiceAutoKeyPoints" minOccurs="0"/>
                <xsd:element ref="ns3:MediaServiceKeyPoints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3acec8-05b3-4725-8195-157b914714b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4fb299-2bbf-4c99-8d90-ddfcd796960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8BF9930-DFD7-4E7D-873E-F04F1DEC374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52B82E8-8793-4754-8569-3345F5A59762}">
  <ds:schemaRefs>
    <ds:schemaRef ds:uri="http://purl.org/dc/terms/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bd3acec8-05b3-4725-8195-157b914714bd"/>
    <ds:schemaRef ds:uri="http://schemas.microsoft.com/office/2006/metadata/properties"/>
    <ds:schemaRef ds:uri="http://schemas.openxmlformats.org/package/2006/metadata/core-properties"/>
    <ds:schemaRef ds:uri="234fb299-2bbf-4c99-8d90-ddfcd796960e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57503B3-73B6-4944-8E67-93234C5E31B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3acec8-05b3-4725-8195-157b914714bd"/>
    <ds:schemaRef ds:uri="234fb299-2bbf-4c99-8d90-ddfcd796960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POMaC8</vt:lpstr>
      <vt:lpstr>Blank strainer</vt:lpstr>
      <vt:lpstr>Observations</vt:lpstr>
    </vt:vector>
  </TitlesOfParts>
  <Company>Imperial College London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Wales, Dominic J</dc:creator>
  <cp:lastModifiedBy>Dominic Wales</cp:lastModifiedBy>
  <dcterms:created xsi:type="dcterms:W3CDTF">2020-08-21T16:55:04Z</dcterms:created>
  <dcterms:modified xsi:type="dcterms:W3CDTF">2022-07-06T14:35:16Z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0x010100CA6BBB8DFA1DFB47BFC891CCAEAA8B97</vt:lpwstr>
  </property>
</Properties>
</file>